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90" windowWidth="11610" windowHeight="9090" tabRatio="822" firstSheet="7" activeTab="7"/>
  </bookViews>
  <sheets>
    <sheet name="Oppsummert budsjett alt 1" sheetId="1" state="hidden" r:id="rId1"/>
    <sheet name="Oppsummert budsjett alt 2" sheetId="2" state="hidden" r:id="rId2"/>
    <sheet name="Diagram hovedtiltak" sheetId="3" state="hidden" r:id="rId3"/>
    <sheet name="Diagram hovedtiltak_2" sheetId="4" state="hidden" r:id="rId4"/>
    <sheet name="Diagram utgifter" sheetId="5" state="hidden" r:id="rId5"/>
    <sheet name="Diagram inntekter" sheetId="6" state="hidden" r:id="rId6"/>
    <sheet name="Diagram lønn, drift, invest" sheetId="7" state="hidden" r:id="rId7"/>
    <sheet name="Egenfin. virksomhet" sheetId="8" r:id="rId8"/>
    <sheet name="Ekst.fin. virksomhet (4)" sheetId="9" state="hidden" r:id="rId9"/>
    <sheet name="Ekst.fin. virksomhet (2)" sheetId="10" state="hidden" r:id="rId10"/>
    <sheet name="Egenfin. bevilgninger" sheetId="11" r:id="rId11"/>
    <sheet name="Øremerket fra ifjor" sheetId="12" r:id="rId12"/>
    <sheet name="Underskuddsprosj" sheetId="13" r:id="rId13"/>
    <sheet name="Mastergrad" sheetId="14" r:id="rId14"/>
    <sheet name="M&amp;R" sheetId="15" r:id="rId15"/>
  </sheets>
  <definedNames>
    <definedName name="_xlnm.Print_Area" localSheetId="7">'Egenfin. virksomhet'!$A$1:$K$79</definedName>
    <definedName name="_xlnm.Print_Area" localSheetId="9">'Ekst.fin. virksomhet (2)'!$A$1:$S$49</definedName>
    <definedName name="_xlnm.Print_Area" localSheetId="8">'Ekst.fin. virksomhet (4)'!$A$1:$R$50</definedName>
    <definedName name="_xlnm.Print_Area" localSheetId="0">'Oppsummert budsjett alt 1'!$A$1:$P$24</definedName>
    <definedName name="_xlnm.Print_Area" localSheetId="1">'Oppsummert budsjett alt 2'!$A$1:$O$25</definedName>
    <definedName name="_xlnm.Print_Titles" localSheetId="7">'Egenfin. virksomhet'!$2:$4</definedName>
    <definedName name="_xlnm.Print_Titles" localSheetId="9">'Ekst.fin. virksomhet (2)'!$3:$5</definedName>
    <definedName name="_xlnm.Print_Titles" localSheetId="8">'Ekst.fin. virksomhet (4)'!$3:$4</definedName>
    <definedName name="_xlnm.Print_Titles" localSheetId="0">'Oppsummert budsjett alt 1'!$A:$B,'Oppsummert budsjett alt 1'!$5:$7</definedName>
    <definedName name="_xlnm.Print_Titles" localSheetId="1">'Oppsummert budsjett alt 2'!$3:$5</definedName>
  </definedNames>
  <calcPr fullCalcOnLoad="1"/>
</workbook>
</file>

<file path=xl/sharedStrings.xml><?xml version="1.0" encoding="utf-8"?>
<sst xmlns="http://schemas.openxmlformats.org/spreadsheetml/2006/main" count="431" uniqueCount="225">
  <si>
    <t>Forskning</t>
  </si>
  <si>
    <t>Forskerutdanning</t>
  </si>
  <si>
    <t>Etter- og videreutdanning</t>
  </si>
  <si>
    <t>Undervisning lavere grad</t>
  </si>
  <si>
    <t>Undervisning høyere grad</t>
  </si>
  <si>
    <t>Undervisning profesjonsstudium</t>
  </si>
  <si>
    <t>Undervisning annet</t>
  </si>
  <si>
    <t>Eksamen</t>
  </si>
  <si>
    <t>Formidling/ utadrettet virksomhet</t>
  </si>
  <si>
    <t>Samlinger og dokumentasjon</t>
  </si>
  <si>
    <t>Annen faglig aktivitet</t>
  </si>
  <si>
    <t>Generell drift</t>
  </si>
  <si>
    <t>Administrasjon</t>
  </si>
  <si>
    <t>Prosjekt 1</t>
  </si>
  <si>
    <t>Prosjekt 2</t>
  </si>
  <si>
    <t>Prosjekt 3</t>
  </si>
  <si>
    <t>Prosjekt 4</t>
  </si>
  <si>
    <t>Prosjekt 5</t>
  </si>
  <si>
    <t>Prosjekt 6</t>
  </si>
  <si>
    <t>Prosjekt 7</t>
  </si>
  <si>
    <t>Utgifter</t>
  </si>
  <si>
    <t>Inntekter</t>
  </si>
  <si>
    <t>Lønn</t>
  </si>
  <si>
    <t>Drift</t>
  </si>
  <si>
    <t>Utstyr</t>
  </si>
  <si>
    <t>Sum</t>
  </si>
  <si>
    <t>1. Tertial</t>
  </si>
  <si>
    <t>2. Tertial</t>
  </si>
  <si>
    <t>3. Tertial</t>
  </si>
  <si>
    <t>xxxxxx</t>
  </si>
  <si>
    <t>Sum forskning</t>
  </si>
  <si>
    <t>Sum forskerutdanning</t>
  </si>
  <si>
    <t>Sum etter- og videreutdanning</t>
  </si>
  <si>
    <t>Sum undervisning høyere grad</t>
  </si>
  <si>
    <t>Sum formidling</t>
  </si>
  <si>
    <t>Sum annen faglig aktivitet</t>
  </si>
  <si>
    <t>Sum generell drift</t>
  </si>
  <si>
    <t>Sum administrasjon</t>
  </si>
  <si>
    <t>Netto</t>
  </si>
  <si>
    <t>avsatt</t>
  </si>
  <si>
    <t>Fordelinger / overført fra i fjor</t>
  </si>
  <si>
    <t>Overført fra i fjor</t>
  </si>
  <si>
    <t>Sum fordeling / overført</t>
  </si>
  <si>
    <t>00 00 00</t>
  </si>
  <si>
    <t>Tiltaks-</t>
  </si>
  <si>
    <t>kode</t>
  </si>
  <si>
    <t>i fjor</t>
  </si>
  <si>
    <t>Avsatt</t>
  </si>
  <si>
    <t>Artsklasse 4</t>
  </si>
  <si>
    <t>Artsklasse 6</t>
  </si>
  <si>
    <t>Artsklasse 5</t>
  </si>
  <si>
    <t>Sted-</t>
  </si>
  <si>
    <t>Hoved-</t>
  </si>
  <si>
    <t>tiltak</t>
  </si>
  <si>
    <t>Perioder</t>
  </si>
  <si>
    <t>Ordinær virksomhet</t>
  </si>
  <si>
    <t>Sum ordinær virksomhet</t>
  </si>
  <si>
    <t>Sum eksternt finansiert virksomhet</t>
  </si>
  <si>
    <t>Sum all virksomhet</t>
  </si>
  <si>
    <t>oversk -/undersk +</t>
  </si>
  <si>
    <t>Overf/fordeling</t>
  </si>
  <si>
    <t>Andre innt.</t>
  </si>
  <si>
    <t>inntekter</t>
  </si>
  <si>
    <t>utgifter</t>
  </si>
  <si>
    <t>Oppsummert hovedbudsjett til styret</t>
  </si>
  <si>
    <t>Art 3199?</t>
  </si>
  <si>
    <t>Artsklasse 3</t>
  </si>
  <si>
    <t>Institutt for ….</t>
  </si>
  <si>
    <t>Prosjekt-
kode</t>
  </si>
  <si>
    <r>
      <t xml:space="preserve">Periodisering </t>
    </r>
    <r>
      <rPr>
        <b/>
        <sz val="8"/>
        <rFont val="Times New Roman"/>
        <family val="1"/>
      </rPr>
      <t>(utgift -, inntekt+)</t>
    </r>
  </si>
  <si>
    <t>over+/undersk -</t>
  </si>
  <si>
    <t>Arts-</t>
  </si>
  <si>
    <t>Budsjett eksternt finansiert virksomhet</t>
  </si>
  <si>
    <t>Hovedtiltak</t>
  </si>
  <si>
    <t>Forskning
100000</t>
  </si>
  <si>
    <t>Forskerutdanning
400000</t>
  </si>
  <si>
    <t>Etter- og videreutdanning
500000</t>
  </si>
  <si>
    <t>Undervisning lavere grad
600000</t>
  </si>
  <si>
    <t>Undervisning høyere grad
610000</t>
  </si>
  <si>
    <t>Undervisning annet
640000</t>
  </si>
  <si>
    <t>Eksamen
690000</t>
  </si>
  <si>
    <t>Formidling/ utadrettet virksomhet
700000</t>
  </si>
  <si>
    <t>Samlinger og dokumentasjon
730000</t>
  </si>
  <si>
    <t>Annen faglig aktivitet
800000</t>
  </si>
  <si>
    <t>Generell drift
900000</t>
  </si>
  <si>
    <t>Administrasjon
990000</t>
  </si>
  <si>
    <t>prosjekt 1</t>
  </si>
  <si>
    <t>Finansieringskilde, prosjektnavn</t>
  </si>
  <si>
    <t>Utgifter, spesifisert på hovedtiltak</t>
  </si>
  <si>
    <t>Sum utgifter</t>
  </si>
  <si>
    <t>prosjekt 2</t>
  </si>
  <si>
    <t>Sum NFR</t>
  </si>
  <si>
    <t>Norge offentlig (100000-299999)</t>
  </si>
  <si>
    <t>NFR-prosjekt 1</t>
  </si>
  <si>
    <t>NFR-prosjekt 2</t>
  </si>
  <si>
    <t>Sum Norge offentlig ellers</t>
  </si>
  <si>
    <t>Norges forskningsråd (100000-199999)</t>
  </si>
  <si>
    <t>Sum Norge offentlig</t>
  </si>
  <si>
    <t>Norge halvoffentlig/halvprivat (300000-399999)</t>
  </si>
  <si>
    <t>Sum Norge halvoffentlig/halvprivat</t>
  </si>
  <si>
    <t>3xxxxx</t>
  </si>
  <si>
    <t>Norge offentlig ellers (200000-299999)</t>
  </si>
  <si>
    <t>2xxxxx</t>
  </si>
  <si>
    <t>Norge privat (400000-499999)</t>
  </si>
  <si>
    <t>4xxxxx</t>
  </si>
  <si>
    <t>Ekstern uspesifisert (500000-599999)</t>
  </si>
  <si>
    <t>5xxxxx</t>
  </si>
  <si>
    <t>6xxxxx</t>
  </si>
  <si>
    <t>Sum Ekstern uspesifisert</t>
  </si>
  <si>
    <t>Sum Norge privat</t>
  </si>
  <si>
    <t>Utland (600000-699999)</t>
  </si>
  <si>
    <t>Sum Utland</t>
  </si>
  <si>
    <t>Sum Eksternt finansiert virksomhet</t>
  </si>
  <si>
    <t>Periodisering ord. virksomhet</t>
  </si>
  <si>
    <t>over +/undersk -</t>
  </si>
  <si>
    <t>Oppsummert budsjett til styret</t>
  </si>
  <si>
    <t>Institutt for …..</t>
  </si>
  <si>
    <t>utg -/ innt +</t>
  </si>
  <si>
    <t xml:space="preserve">Resultat:  </t>
  </si>
  <si>
    <t>Andel:</t>
  </si>
  <si>
    <t>av total</t>
  </si>
  <si>
    <t>Andel</t>
  </si>
  <si>
    <t xml:space="preserve">Andel av total: </t>
  </si>
  <si>
    <t>All</t>
  </si>
  <si>
    <t>Ekst. fin.</t>
  </si>
  <si>
    <t>virks.</t>
  </si>
  <si>
    <t>Eksternt finansiert virksomhet (alternativt oppsett)</t>
  </si>
  <si>
    <t>Inntekter/</t>
  </si>
  <si>
    <t>overføring</t>
  </si>
  <si>
    <t>Forskning (hovedtiltak 100000)</t>
  </si>
  <si>
    <t>Invest</t>
  </si>
  <si>
    <t>Prosjekt</t>
  </si>
  <si>
    <t xml:space="preserve">
kode</t>
  </si>
  <si>
    <t>Andre hovedtiltak</t>
  </si>
  <si>
    <t>Etter- og videreutdanning (hovedtiltak 500000)</t>
  </si>
  <si>
    <t>Overført/</t>
  </si>
  <si>
    <r>
      <t xml:space="preserve">Inntekter </t>
    </r>
    <r>
      <rPr>
        <b/>
        <sz val="8"/>
        <rFont val="Times New Roman"/>
        <family val="1"/>
      </rPr>
      <t>(artsklasse 3)</t>
    </r>
  </si>
  <si>
    <t>Øvrige</t>
  </si>
  <si>
    <t>Fastlønn vitenskapelige ansatte</t>
  </si>
  <si>
    <t>Fastlønn administrative stillinger</t>
  </si>
  <si>
    <t>Mastergrad ekskursjon</t>
  </si>
  <si>
    <t>Mastergrad feltkurs</t>
  </si>
  <si>
    <t>Mastergradundervisning</t>
  </si>
  <si>
    <t>Stipendiater (lønn)</t>
  </si>
  <si>
    <t>Stipend til Masterstudent</t>
  </si>
  <si>
    <t xml:space="preserve">tildelinger </t>
  </si>
  <si>
    <t>00 00 10</t>
  </si>
  <si>
    <t>Mastergradundervisning, vår</t>
  </si>
  <si>
    <t>Informasjonstiltak</t>
  </si>
  <si>
    <t>Norsk senter for menneskerettigheter</t>
  </si>
  <si>
    <t xml:space="preserve">Mastergrad veiledning </t>
  </si>
  <si>
    <t>Mastergrad</t>
  </si>
  <si>
    <t>Nordic Journal for Human Rights (tidl. M&amp;R)</t>
  </si>
  <si>
    <t>Tidsskriftet NTMR</t>
  </si>
  <si>
    <t>IT-tiltak</t>
  </si>
  <si>
    <t>Husleie Olav Thon Gruppen</t>
  </si>
  <si>
    <t>Intern husleie UiO</t>
  </si>
  <si>
    <t>Undervisning/Eksamen høyere grad</t>
  </si>
  <si>
    <t>Journal/Arkiv tjeneste fra Fakultetet</t>
  </si>
  <si>
    <t>Stipendiater (drift)</t>
  </si>
  <si>
    <t>10 00 09</t>
  </si>
  <si>
    <t>10 00 35</t>
  </si>
  <si>
    <t>10 00 38</t>
  </si>
  <si>
    <t>Tjenestereiser senterledelse &amp; -adm</t>
  </si>
  <si>
    <t>Dekningsbidraginntekter</t>
  </si>
  <si>
    <t>Internhusleie</t>
  </si>
  <si>
    <t>10 00 03</t>
  </si>
  <si>
    <t>Forskningssatsning (direktøren)</t>
  </si>
  <si>
    <t>Strategisk forskningsmidler (JUS)</t>
  </si>
  <si>
    <t>Internasjonale relasjoner (JUS)</t>
  </si>
  <si>
    <t>Menneskerettigheter og utvikling (JUS)</t>
  </si>
  <si>
    <t>Kulturell kompleksitet (UiO/Larsen)</t>
  </si>
  <si>
    <t>Over-/underdekning prosjekter</t>
  </si>
  <si>
    <t>Driftsmidler direktør</t>
  </si>
  <si>
    <t>Strategi internasj. programvirksomhet</t>
  </si>
  <si>
    <t>Forskningssatsning (FUU/forskningsleder)</t>
  </si>
  <si>
    <t>Driftsmidler fast vit.ans. (kr.15" x 11 ans.)</t>
  </si>
  <si>
    <t xml:space="preserve"> </t>
  </si>
  <si>
    <t>Tiltak 890011</t>
  </si>
  <si>
    <t>SUM</t>
  </si>
  <si>
    <t>Andreassen</t>
  </si>
  <si>
    <t>Butenschøn</t>
  </si>
  <si>
    <t>Bull</t>
  </si>
  <si>
    <t>Emberland</t>
  </si>
  <si>
    <t>Helgesen</t>
  </si>
  <si>
    <t>Føllesdal</t>
  </si>
  <si>
    <t>Ekern (Tronvoll/perm)</t>
  </si>
  <si>
    <t>Lundberg</t>
  </si>
  <si>
    <t>Lindholm</t>
  </si>
  <si>
    <t>Vit.ass.</t>
  </si>
  <si>
    <t>10 00 06</t>
  </si>
  <si>
    <t>Nasjonal institusjonstiltak</t>
  </si>
  <si>
    <t>Bevilgning fra UiO (ordinær aktivitet)</t>
  </si>
  <si>
    <t>Bevilgning fra UiO (NI)</t>
  </si>
  <si>
    <t>NI etter- og videreutdanning</t>
  </si>
  <si>
    <t>Bibliotek (litteratur)</t>
  </si>
  <si>
    <t>Bibliotek (lønn)</t>
  </si>
  <si>
    <t>80 00 04</t>
  </si>
  <si>
    <t>Inntekter/fordelinger/overført fra i fjor</t>
  </si>
  <si>
    <t>Kostnader</t>
  </si>
  <si>
    <t>Høstmælingen</t>
  </si>
  <si>
    <t>Budsjett egenfinansiert virksomhet 2007</t>
  </si>
  <si>
    <t>Tileggbevilgning JUS/UIO</t>
  </si>
  <si>
    <t>Øremerkete overføringer fra 2006</t>
  </si>
  <si>
    <t>Forskergrupper:</t>
  </si>
  <si>
    <t>Tiltakskode</t>
  </si>
  <si>
    <t>overføringen</t>
  </si>
  <si>
    <t>delgering</t>
  </si>
  <si>
    <t>internasjonale relasjoner</t>
  </si>
  <si>
    <t>Menneskerettigheter og utvikling</t>
  </si>
  <si>
    <t>Etikk-Vit.ass:</t>
  </si>
  <si>
    <t>Fauchald/Emberland</t>
  </si>
  <si>
    <t>Andreasen</t>
  </si>
  <si>
    <t>Kjelling</t>
  </si>
  <si>
    <t>Balanse</t>
  </si>
  <si>
    <t>Underskuddsprosjekter</t>
  </si>
  <si>
    <t>Sørafrika-forsker: Lønnsunderskudd?</t>
  </si>
  <si>
    <t>Domsreferatprosjekt: Franske dommer?</t>
  </si>
  <si>
    <t>i 2006</t>
  </si>
  <si>
    <t>Periodisering (utgift -, inntekt+)</t>
  </si>
  <si>
    <t>UD-forsker Afrika: 30% inndekning?</t>
  </si>
  <si>
    <t>UD-forsker Kina: 30% inndekning?</t>
  </si>
  <si>
    <t>UD-forsker Latinamerika: 30% inndekning?</t>
  </si>
  <si>
    <t>NFR-prosjekter</t>
  </si>
  <si>
    <t>(MR-årbok: SMRs del -&gt; basis)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</si>
</sst>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&lt;=99999999]##_ ##_ ##_ ##;\(\+##\)_ ##_ ##_ ##_ ##"/>
    <numFmt numFmtId="173" formatCode="[$-414]d\.\ mmmm\ yyyy"/>
    <numFmt numFmtId="174" formatCode="0.0"/>
    <numFmt numFmtId="175" formatCode="[&lt;=9999]0000;General"/>
    <numFmt numFmtId="176" formatCode="0.0\ %"/>
    <numFmt numFmtId="177" formatCode="0.000\ %"/>
    <numFmt numFmtId="178" formatCode="0.0000\ %"/>
    <numFmt numFmtId="179" formatCode="0.00000\ %"/>
    <numFmt numFmtId="180" formatCode="0.000000\ %"/>
  </numFmts>
  <fonts count="3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6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8"/>
      <name val="Times New Roman"/>
      <family val="1"/>
    </font>
    <font>
      <b/>
      <sz val="14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10.75"/>
      <color indexed="9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20.25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172" fontId="3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Alignment="1">
      <alignment/>
    </xf>
    <xf numFmtId="3" fontId="3" fillId="0" borderId="9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0" fontId="1" fillId="3" borderId="24" xfId="0" applyNumberFormat="1" applyFont="1" applyFill="1" applyBorder="1" applyAlignment="1">
      <alignment/>
    </xf>
    <xf numFmtId="0" fontId="2" fillId="3" borderId="19" xfId="0" applyNumberFormat="1" applyFont="1" applyFill="1" applyBorder="1" applyAlignment="1">
      <alignment horizontal="center"/>
    </xf>
    <xf numFmtId="172" fontId="2" fillId="3" borderId="25" xfId="0" applyNumberFormat="1" applyFont="1" applyFill="1" applyBorder="1" applyAlignment="1">
      <alignment horizontal="center"/>
    </xf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/>
    </xf>
    <xf numFmtId="3" fontId="2" fillId="3" borderId="29" xfId="0" applyNumberFormat="1" applyFont="1" applyFill="1" applyBorder="1" applyAlignment="1">
      <alignment horizontal="center"/>
    </xf>
    <xf numFmtId="3" fontId="2" fillId="3" borderId="19" xfId="0" applyNumberFormat="1" applyFont="1" applyFill="1" applyBorder="1" applyAlignment="1">
      <alignment/>
    </xf>
    <xf numFmtId="3" fontId="2" fillId="3" borderId="19" xfId="0" applyNumberFormat="1" applyFont="1" applyFill="1" applyBorder="1" applyAlignment="1">
      <alignment horizontal="center"/>
    </xf>
    <xf numFmtId="3" fontId="4" fillId="3" borderId="3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172" fontId="2" fillId="3" borderId="23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0" fontId="5" fillId="3" borderId="18" xfId="0" applyNumberFormat="1" applyFont="1" applyFill="1" applyBorder="1" applyAlignment="1">
      <alignment horizontal="center"/>
    </xf>
    <xf numFmtId="0" fontId="5" fillId="3" borderId="14" xfId="0" applyNumberFormat="1" applyFont="1" applyFill="1" applyBorder="1" applyAlignment="1">
      <alignment horizontal="center"/>
    </xf>
    <xf numFmtId="0" fontId="5" fillId="3" borderId="31" xfId="0" applyNumberFormat="1" applyFont="1" applyFill="1" applyBorder="1" applyAlignment="1">
      <alignment horizontal="center"/>
    </xf>
    <xf numFmtId="0" fontId="2" fillId="3" borderId="17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0" fontId="5" fillId="3" borderId="15" xfId="0" applyNumberFormat="1" applyFont="1" applyFill="1" applyBorder="1" applyAlignment="1">
      <alignment horizontal="center"/>
    </xf>
    <xf numFmtId="0" fontId="5" fillId="3" borderId="16" xfId="0" applyNumberFormat="1" applyFont="1" applyFill="1" applyBorder="1" applyAlignment="1">
      <alignment horizontal="center"/>
    </xf>
    <xf numFmtId="0" fontId="6" fillId="3" borderId="32" xfId="0" applyNumberFormat="1" applyFont="1" applyFill="1" applyBorder="1" applyAlignment="1">
      <alignment horizontal="center"/>
    </xf>
    <xf numFmtId="0" fontId="12" fillId="4" borderId="0" xfId="0" applyNumberFormat="1" applyFont="1" applyFill="1" applyAlignment="1">
      <alignment/>
    </xf>
    <xf numFmtId="3" fontId="12" fillId="4" borderId="0" xfId="0" applyNumberFormat="1" applyFont="1" applyFill="1" applyBorder="1" applyAlignment="1">
      <alignment/>
    </xf>
    <xf numFmtId="3" fontId="1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0" fontId="12" fillId="4" borderId="0" xfId="0" applyNumberFormat="1" applyFont="1" applyFill="1" applyBorder="1" applyAlignment="1">
      <alignment/>
    </xf>
    <xf numFmtId="0" fontId="3" fillId="5" borderId="0" xfId="0" applyNumberFormat="1" applyFont="1" applyFill="1" applyBorder="1" applyAlignment="1">
      <alignment/>
    </xf>
    <xf numFmtId="172" fontId="2" fillId="3" borderId="0" xfId="0" applyNumberFormat="1" applyFont="1" applyFill="1" applyBorder="1" applyAlignment="1">
      <alignment horizontal="center"/>
    </xf>
    <xf numFmtId="172" fontId="2" fillId="3" borderId="33" xfId="0" applyNumberFormat="1" applyFont="1" applyFill="1" applyBorder="1" applyAlignment="1">
      <alignment horizontal="center"/>
    </xf>
    <xf numFmtId="172" fontId="2" fillId="3" borderId="2" xfId="0" applyNumberFormat="1" applyFont="1" applyFill="1" applyBorder="1" applyAlignment="1">
      <alignment horizontal="center"/>
    </xf>
    <xf numFmtId="172" fontId="5" fillId="3" borderId="34" xfId="0" applyNumberFormat="1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/>
    </xf>
    <xf numFmtId="172" fontId="2" fillId="0" borderId="35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2" fillId="5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2" fillId="3" borderId="1" xfId="0" applyNumberFormat="1" applyFont="1" applyFill="1" applyBorder="1" applyAlignment="1">
      <alignment/>
    </xf>
    <xf numFmtId="3" fontId="2" fillId="5" borderId="1" xfId="0" applyNumberFormat="1" applyFont="1" applyFill="1" applyBorder="1" applyAlignment="1">
      <alignment/>
    </xf>
    <xf numFmtId="3" fontId="2" fillId="5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3" borderId="36" xfId="0" applyNumberFormat="1" applyFont="1" applyFill="1" applyBorder="1" applyAlignment="1">
      <alignment/>
    </xf>
    <xf numFmtId="3" fontId="2" fillId="3" borderId="37" xfId="0" applyNumberFormat="1" applyFont="1" applyFill="1" applyBorder="1" applyAlignment="1">
      <alignment/>
    </xf>
    <xf numFmtId="3" fontId="2" fillId="3" borderId="37" xfId="0" applyNumberFormat="1" applyFont="1" applyFill="1" applyBorder="1" applyAlignment="1">
      <alignment wrapText="1"/>
    </xf>
    <xf numFmtId="3" fontId="2" fillId="3" borderId="37" xfId="0" applyNumberFormat="1" applyFont="1" applyFill="1" applyBorder="1" applyAlignment="1">
      <alignment textRotation="90" wrapText="1"/>
    </xf>
    <xf numFmtId="3" fontId="2" fillId="3" borderId="38" xfId="0" applyNumberFormat="1" applyFont="1" applyFill="1" applyBorder="1" applyAlignment="1">
      <alignment textRotation="90" wrapText="1"/>
    </xf>
    <xf numFmtId="3" fontId="2" fillId="5" borderId="2" xfId="0" applyNumberFormat="1" applyFont="1" applyFill="1" applyBorder="1" applyAlignment="1">
      <alignment/>
    </xf>
    <xf numFmtId="3" fontId="2" fillId="3" borderId="33" xfId="0" applyNumberFormat="1" applyFont="1" applyFill="1" applyBorder="1" applyAlignment="1">
      <alignment/>
    </xf>
    <xf numFmtId="3" fontId="2" fillId="3" borderId="26" xfId="0" applyNumberFormat="1" applyFont="1" applyFill="1" applyBorder="1" applyAlignment="1">
      <alignment/>
    </xf>
    <xf numFmtId="3" fontId="2" fillId="3" borderId="39" xfId="0" applyNumberFormat="1" applyFont="1" applyFill="1" applyBorder="1" applyAlignment="1">
      <alignment/>
    </xf>
    <xf numFmtId="3" fontId="2" fillId="3" borderId="40" xfId="0" applyNumberFormat="1" applyFont="1" applyFill="1" applyBorder="1" applyAlignment="1">
      <alignment textRotation="90" wrapText="1"/>
    </xf>
    <xf numFmtId="3" fontId="3" fillId="0" borderId="23" xfId="0" applyNumberFormat="1" applyFont="1" applyFill="1" applyBorder="1" applyAlignment="1">
      <alignment/>
    </xf>
    <xf numFmtId="3" fontId="2" fillId="5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46" xfId="0" applyNumberFormat="1" applyFont="1" applyFill="1" applyBorder="1" applyAlignment="1">
      <alignment/>
    </xf>
    <xf numFmtId="3" fontId="2" fillId="2" borderId="47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11" fillId="4" borderId="24" xfId="0" applyNumberFormat="1" applyFont="1" applyFill="1" applyBorder="1" applyAlignment="1">
      <alignment/>
    </xf>
    <xf numFmtId="0" fontId="11" fillId="4" borderId="19" xfId="0" applyNumberFormat="1" applyFont="1" applyFill="1" applyBorder="1" applyAlignment="1">
      <alignment/>
    </xf>
    <xf numFmtId="0" fontId="12" fillId="4" borderId="19" xfId="0" applyNumberFormat="1" applyFont="1" applyFill="1" applyBorder="1" applyAlignment="1">
      <alignment/>
    </xf>
    <xf numFmtId="172" fontId="12" fillId="4" borderId="19" xfId="0" applyNumberFormat="1" applyFont="1" applyFill="1" applyBorder="1" applyAlignment="1">
      <alignment/>
    </xf>
    <xf numFmtId="3" fontId="12" fillId="4" borderId="19" xfId="0" applyNumberFormat="1" applyFont="1" applyFill="1" applyBorder="1" applyAlignment="1">
      <alignment/>
    </xf>
    <xf numFmtId="3" fontId="12" fillId="4" borderId="48" xfId="0" applyNumberFormat="1" applyFont="1" applyFill="1" applyBorder="1" applyAlignment="1">
      <alignment/>
    </xf>
    <xf numFmtId="3" fontId="15" fillId="4" borderId="0" xfId="0" applyNumberFormat="1" applyFont="1" applyFill="1" applyAlignment="1">
      <alignment/>
    </xf>
    <xf numFmtId="3" fontId="3" fillId="0" borderId="49" xfId="0" applyNumberFormat="1" applyFont="1" applyFill="1" applyBorder="1" applyAlignment="1">
      <alignment/>
    </xf>
    <xf numFmtId="3" fontId="3" fillId="2" borderId="49" xfId="0" applyNumberFormat="1" applyFont="1" applyFill="1" applyBorder="1" applyAlignment="1">
      <alignment/>
    </xf>
    <xf numFmtId="3" fontId="3" fillId="0" borderId="50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7" fillId="3" borderId="24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/>
    </xf>
    <xf numFmtId="3" fontId="7" fillId="3" borderId="52" xfId="0" applyNumberFormat="1" applyFont="1" applyFill="1" applyBorder="1" applyAlignment="1">
      <alignment/>
    </xf>
    <xf numFmtId="3" fontId="7" fillId="3" borderId="26" xfId="0" applyNumberFormat="1" applyFont="1" applyFill="1" applyBorder="1" applyAlignment="1">
      <alignment/>
    </xf>
    <xf numFmtId="3" fontId="7" fillId="3" borderId="30" xfId="0" applyNumberFormat="1" applyFont="1" applyFill="1" applyBorder="1" applyAlignment="1">
      <alignment horizontal="center"/>
    </xf>
    <xf numFmtId="3" fontId="7" fillId="3" borderId="39" xfId="0" applyNumberFormat="1" applyFont="1" applyFill="1" applyBorder="1" applyAlignment="1">
      <alignment/>
    </xf>
    <xf numFmtId="3" fontId="2" fillId="3" borderId="49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0" fontId="2" fillId="3" borderId="53" xfId="0" applyNumberFormat="1" applyFont="1" applyFill="1" applyBorder="1" applyAlignment="1">
      <alignment horizontal="center"/>
    </xf>
    <xf numFmtId="0" fontId="5" fillId="3" borderId="34" xfId="0" applyNumberFormat="1" applyFont="1" applyFill="1" applyBorder="1" applyAlignment="1">
      <alignment horizontal="center"/>
    </xf>
    <xf numFmtId="0" fontId="5" fillId="3" borderId="32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9" fontId="2" fillId="3" borderId="55" xfId="0" applyNumberFormat="1" applyFont="1" applyFill="1" applyBorder="1" applyAlignment="1">
      <alignment horizontal="center"/>
    </xf>
    <xf numFmtId="9" fontId="2" fillId="3" borderId="20" xfId="0" applyNumberFormat="1" applyFont="1" applyFill="1" applyBorder="1" applyAlignment="1">
      <alignment horizontal="center"/>
    </xf>
    <xf numFmtId="9" fontId="2" fillId="3" borderId="17" xfId="0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/>
    </xf>
    <xf numFmtId="9" fontId="3" fillId="2" borderId="20" xfId="0" applyNumberFormat="1" applyFont="1" applyFill="1" applyBorder="1" applyAlignment="1">
      <alignment/>
    </xf>
    <xf numFmtId="9" fontId="3" fillId="0" borderId="22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3" borderId="56" xfId="0" applyNumberFormat="1" applyFont="1" applyFill="1" applyBorder="1" applyAlignment="1">
      <alignment vertical="top" wrapText="1"/>
    </xf>
    <xf numFmtId="0" fontId="6" fillId="3" borderId="34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" borderId="26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72" fontId="3" fillId="0" borderId="23" xfId="0" applyNumberFormat="1" applyFont="1" applyFill="1" applyBorder="1" applyAlignment="1">
      <alignment horizontal="center"/>
    </xf>
    <xf numFmtId="0" fontId="2" fillId="3" borderId="29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3" fontId="2" fillId="3" borderId="38" xfId="0" applyNumberFormat="1" applyFont="1" applyFill="1" applyBorder="1" applyAlignment="1">
      <alignment wrapText="1"/>
    </xf>
    <xf numFmtId="3" fontId="2" fillId="3" borderId="56" xfId="0" applyNumberFormat="1" applyFont="1" applyFill="1" applyBorder="1" applyAlignment="1">
      <alignment wrapText="1"/>
    </xf>
    <xf numFmtId="3" fontId="2" fillId="0" borderId="5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/>
    </xf>
    <xf numFmtId="9" fontId="3" fillId="0" borderId="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3" borderId="18" xfId="0" applyNumberFormat="1" applyFont="1" applyFill="1" applyBorder="1" applyAlignment="1">
      <alignment horizontal="center"/>
    </xf>
    <xf numFmtId="3" fontId="2" fillId="3" borderId="52" xfId="0" applyNumberFormat="1" applyFont="1" applyFill="1" applyBorder="1" applyAlignment="1">
      <alignment horizontal="left"/>
    </xf>
    <xf numFmtId="3" fontId="30" fillId="0" borderId="0" xfId="0" applyNumberFormat="1" applyFont="1" applyFill="1" applyBorder="1" applyAlignment="1" applyProtection="1">
      <alignment/>
      <protection hidden="1"/>
    </xf>
    <xf numFmtId="3" fontId="2" fillId="3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"/>
    </xf>
    <xf numFmtId="172" fontId="2" fillId="0" borderId="40" xfId="0" applyNumberFormat="1" applyFont="1" applyFill="1" applyBorder="1" applyAlignment="1">
      <alignment horizontal="center"/>
    </xf>
    <xf numFmtId="172" fontId="2" fillId="5" borderId="23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right"/>
    </xf>
    <xf numFmtId="0" fontId="5" fillId="3" borderId="1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0" fontId="32" fillId="6" borderId="0" xfId="0" applyFont="1" applyFill="1" applyBorder="1" applyAlignment="1">
      <alignment/>
    </xf>
    <xf numFmtId="0" fontId="17" fillId="6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3" fontId="30" fillId="0" borderId="0" xfId="0" applyNumberFormat="1" applyFont="1" applyFill="1" applyBorder="1" applyAlignment="1" applyProtection="1">
      <alignment horizontal="left"/>
      <protection hidden="1"/>
    </xf>
    <xf numFmtId="3" fontId="17" fillId="0" borderId="0" xfId="18" applyNumberFormat="1" applyFont="1" applyFill="1" applyBorder="1" applyAlignment="1">
      <alignment horizontal="left"/>
    </xf>
    <xf numFmtId="3" fontId="17" fillId="0" borderId="0" xfId="18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0" fontId="0" fillId="6" borderId="0" xfId="0" applyFont="1" applyFill="1" applyBorder="1" applyAlignment="1">
      <alignment/>
    </xf>
    <xf numFmtId="0" fontId="1" fillId="6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2" fillId="5" borderId="1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17" fillId="0" borderId="24" xfId="0" applyFont="1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/>
    </xf>
    <xf numFmtId="0" fontId="17" fillId="0" borderId="2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59" xfId="0" applyBorder="1" applyAlignment="1">
      <alignment/>
    </xf>
    <xf numFmtId="3" fontId="0" fillId="0" borderId="15" xfId="0" applyNumberFormat="1" applyBorder="1" applyAlignment="1">
      <alignment/>
    </xf>
    <xf numFmtId="0" fontId="2" fillId="5" borderId="0" xfId="0" applyNumberFormat="1" applyFont="1" applyFill="1" applyBorder="1" applyAlignment="1">
      <alignment horizontal="center"/>
    </xf>
    <xf numFmtId="3" fontId="2" fillId="5" borderId="0" xfId="0" applyNumberFormat="1" applyFont="1" applyFill="1" applyBorder="1" applyAlignment="1">
      <alignment horizontal="center"/>
    </xf>
    <xf numFmtId="0" fontId="3" fillId="5" borderId="60" xfId="0" applyNumberFormat="1" applyFont="1" applyFill="1" applyBorder="1" applyAlignment="1">
      <alignment/>
    </xf>
    <xf numFmtId="172" fontId="3" fillId="5" borderId="60" xfId="0" applyNumberFormat="1" applyFont="1" applyFill="1" applyBorder="1" applyAlignment="1">
      <alignment horizontal="center"/>
    </xf>
    <xf numFmtId="3" fontId="3" fillId="5" borderId="60" xfId="0" applyNumberFormat="1" applyFont="1" applyFill="1" applyBorder="1" applyAlignment="1">
      <alignment/>
    </xf>
    <xf numFmtId="3" fontId="4" fillId="5" borderId="60" xfId="0" applyNumberFormat="1" applyFont="1" applyFill="1" applyBorder="1" applyAlignment="1">
      <alignment/>
    </xf>
    <xf numFmtId="0" fontId="2" fillId="5" borderId="2" xfId="0" applyNumberFormat="1" applyFont="1" applyFill="1" applyBorder="1" applyAlignment="1">
      <alignment horizontal="center"/>
    </xf>
    <xf numFmtId="0" fontId="2" fillId="5" borderId="60" xfId="0" applyNumberFormat="1" applyFont="1" applyFill="1" applyBorder="1" applyAlignment="1">
      <alignment horizontal="center"/>
    </xf>
    <xf numFmtId="3" fontId="2" fillId="5" borderId="60" xfId="0" applyNumberFormat="1" applyFont="1" applyFill="1" applyBorder="1" applyAlignment="1">
      <alignment horizontal="center"/>
    </xf>
    <xf numFmtId="3" fontId="2" fillId="5" borderId="60" xfId="0" applyNumberFormat="1" applyFont="1" applyFill="1" applyBorder="1" applyAlignment="1">
      <alignment/>
    </xf>
    <xf numFmtId="172" fontId="2" fillId="5" borderId="61" xfId="0" applyNumberFormat="1" applyFont="1" applyFill="1" applyBorder="1" applyAlignment="1">
      <alignment horizontal="center"/>
    </xf>
    <xf numFmtId="3" fontId="2" fillId="5" borderId="61" xfId="0" applyNumberFormat="1" applyFont="1" applyFill="1" applyBorder="1" applyAlignment="1">
      <alignment horizontal="left"/>
    </xf>
    <xf numFmtId="3" fontId="2" fillId="5" borderId="23" xfId="0" applyNumberFormat="1" applyFont="1" applyFill="1" applyBorder="1" applyAlignment="1">
      <alignment horizontal="center"/>
    </xf>
    <xf numFmtId="0" fontId="2" fillId="5" borderId="62" xfId="0" applyNumberFormat="1" applyFont="1" applyFill="1" applyBorder="1" applyAlignment="1">
      <alignment horizontal="center"/>
    </xf>
    <xf numFmtId="3" fontId="2" fillId="5" borderId="61" xfId="0" applyNumberFormat="1" applyFont="1" applyFill="1" applyBorder="1" applyAlignment="1">
      <alignment horizontal="right"/>
    </xf>
    <xf numFmtId="0" fontId="3" fillId="0" borderId="40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right"/>
    </xf>
    <xf numFmtId="172" fontId="2" fillId="2" borderId="40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/>
    </xf>
    <xf numFmtId="3" fontId="2" fillId="6" borderId="40" xfId="0" applyNumberFormat="1" applyFont="1" applyFill="1" applyBorder="1" applyAlignment="1">
      <alignment/>
    </xf>
    <xf numFmtId="3" fontId="17" fillId="0" borderId="8" xfId="18" applyNumberFormat="1" applyFont="1" applyFill="1" applyBorder="1" applyAlignment="1">
      <alignment/>
    </xf>
    <xf numFmtId="0" fontId="0" fillId="0" borderId="8" xfId="0" applyBorder="1" applyAlignment="1">
      <alignment/>
    </xf>
    <xf numFmtId="0" fontId="17" fillId="0" borderId="1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3" borderId="57" xfId="0" applyFill="1" applyBorder="1" applyAlignment="1">
      <alignment/>
    </xf>
    <xf numFmtId="3" fontId="0" fillId="3" borderId="63" xfId="0" applyNumberFormat="1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3" fontId="17" fillId="0" borderId="23" xfId="18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38" xfId="0" applyNumberFormat="1" applyBorder="1" applyAlignment="1">
      <alignment/>
    </xf>
    <xf numFmtId="0" fontId="17" fillId="0" borderId="18" xfId="0" applyFont="1" applyBorder="1" applyAlignment="1">
      <alignment/>
    </xf>
    <xf numFmtId="3" fontId="2" fillId="5" borderId="65" xfId="0" applyNumberFormat="1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/>
    </xf>
    <xf numFmtId="0" fontId="2" fillId="2" borderId="40" xfId="0" applyNumberFormat="1" applyFont="1" applyFill="1" applyBorder="1" applyAlignment="1">
      <alignment/>
    </xf>
    <xf numFmtId="0" fontId="2" fillId="5" borderId="65" xfId="0" applyNumberFormat="1" applyFont="1" applyFill="1" applyBorder="1" applyAlignment="1">
      <alignment/>
    </xf>
    <xf numFmtId="0" fontId="3" fillId="5" borderId="56" xfId="0" applyNumberFormat="1" applyFont="1" applyFill="1" applyBorder="1" applyAlignment="1">
      <alignment horizontal="center"/>
    </xf>
    <xf numFmtId="0" fontId="3" fillId="5" borderId="37" xfId="0" applyNumberFormat="1" applyFont="1" applyFill="1" applyBorder="1" applyAlignment="1">
      <alignment horizontal="center"/>
    </xf>
    <xf numFmtId="0" fontId="3" fillId="5" borderId="62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>
      <alignment horizontal="left"/>
    </xf>
    <xf numFmtId="0" fontId="3" fillId="5" borderId="0" xfId="0" applyNumberFormat="1" applyFont="1" applyFill="1" applyBorder="1" applyAlignment="1">
      <alignment horizontal="center"/>
    </xf>
    <xf numFmtId="3" fontId="3" fillId="5" borderId="60" xfId="0" applyNumberFormat="1" applyFont="1" applyFill="1" applyBorder="1" applyAlignment="1">
      <alignment horizontal="right"/>
    </xf>
    <xf numFmtId="3" fontId="2" fillId="5" borderId="23" xfId="0" applyNumberFormat="1" applyFont="1" applyFill="1" applyBorder="1" applyAlignment="1">
      <alignment horizontal="right"/>
    </xf>
    <xf numFmtId="0" fontId="2" fillId="5" borderId="62" xfId="0" applyNumberFormat="1" applyFont="1" applyFill="1" applyBorder="1" applyAlignment="1">
      <alignment horizontal="right"/>
    </xf>
    <xf numFmtId="3" fontId="3" fillId="5" borderId="40" xfId="0" applyNumberFormat="1" applyFont="1" applyFill="1" applyBorder="1" applyAlignment="1">
      <alignment horizontal="right"/>
    </xf>
    <xf numFmtId="3" fontId="3" fillId="6" borderId="40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2" fillId="2" borderId="4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3" fontId="2" fillId="5" borderId="56" xfId="0" applyNumberFormat="1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right"/>
    </xf>
    <xf numFmtId="3" fontId="4" fillId="5" borderId="35" xfId="0" applyNumberFormat="1" applyFont="1" applyFill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2" fillId="5" borderId="4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 horizontal="right"/>
    </xf>
    <xf numFmtId="3" fontId="3" fillId="5" borderId="62" xfId="0" applyNumberFormat="1" applyFont="1" applyFill="1" applyBorder="1" applyAlignment="1">
      <alignment horizontal="right"/>
    </xf>
    <xf numFmtId="3" fontId="2" fillId="5" borderId="62" xfId="0" applyNumberFormat="1" applyFont="1" applyFill="1" applyBorder="1" applyAlignment="1">
      <alignment horizontal="right"/>
    </xf>
    <xf numFmtId="3" fontId="3" fillId="5" borderId="37" xfId="0" applyNumberFormat="1" applyFont="1" applyFill="1" applyBorder="1" applyAlignment="1">
      <alignment horizontal="right"/>
    </xf>
    <xf numFmtId="3" fontId="8" fillId="5" borderId="40" xfId="0" applyNumberFormat="1" applyFont="1" applyFill="1" applyBorder="1" applyAlignment="1" quotePrefix="1">
      <alignment horizontal="right"/>
    </xf>
    <xf numFmtId="3" fontId="3" fillId="0" borderId="40" xfId="0" applyNumberFormat="1" applyFont="1" applyFill="1" applyBorder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40" xfId="0" applyNumberFormat="1" applyFont="1" applyFill="1" applyBorder="1" applyAlignment="1">
      <alignment horizontal="right" wrapText="1"/>
    </xf>
    <xf numFmtId="0" fontId="2" fillId="5" borderId="5" xfId="0" applyNumberFormat="1" applyFont="1" applyFill="1" applyBorder="1" applyAlignment="1">
      <alignment/>
    </xf>
    <xf numFmtId="0" fontId="2" fillId="5" borderId="4" xfId="0" applyNumberFormat="1" applyFont="1" applyFill="1" applyBorder="1" applyAlignment="1">
      <alignment/>
    </xf>
    <xf numFmtId="3" fontId="10" fillId="5" borderId="35" xfId="0" applyNumberFormat="1" applyFont="1" applyFill="1" applyBorder="1" applyAlignment="1">
      <alignment horizontal="right"/>
    </xf>
    <xf numFmtId="3" fontId="3" fillId="5" borderId="35" xfId="0" applyNumberFormat="1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Ordinær virksomhet - hovedtiltak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Hovedtiltak ordinær virksomhet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</c:strCache>
            </c:strRef>
          </c:cat>
          <c:val>
            <c:numRef>
              <c:f>#REF!</c:f>
              <c:numCache>
                <c:ptCount val="13"/>
              </c:numCache>
            </c:numRef>
          </c:val>
        </c:ser>
        <c:gapWidth val="100"/>
        <c:axId val="25120806"/>
        <c:axId val="24760663"/>
      </c:bar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60663"/>
        <c:crosses val="autoZero"/>
        <c:auto val="1"/>
        <c:lblOffset val="100"/>
        <c:noMultiLvlLbl val="0"/>
      </c:catAx>
      <c:valAx>
        <c:axId val="24760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0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Utgifter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07775"/>
          <c:w val="0.68425"/>
          <c:h val="0.841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FF"/>
              </a:solidFill>
              <a:ln w="3175">
                <a:noFill/>
              </a:ln>
            </c:spPr>
          </c:dPt>
          <c:cat>
            <c:strRef>
              <c:f>#REF!</c:f>
              <c:strCache>
                <c:ptCount val="38"/>
                <c:pt idx="0">
                  <c:v>Finansieringskilder: Eksternt finansiert virksomhet</c:v>
                </c:pt>
                <c:pt idx="1">
                  <c:v>NFR</c:v>
                </c:pt>
                <c:pt idx="2">
                  <c:v>Annet Norge offentlig</c:v>
                </c:pt>
                <c:pt idx="3">
                  <c:v>Norge privat</c:v>
                </c:pt>
                <c:pt idx="4">
                  <c:v>Utland</c:v>
                </c:pt>
                <c:pt idx="5">
                  <c:v>Sum ekstern finansiering</c:v>
                </c:pt>
                <c:pt idx="12">
                  <c:v>Utgifter egenfin. virksomhet: Lønn/drift/investering</c:v>
                </c:pt>
                <c:pt idx="13">
                  <c:v>Lønn</c:v>
                </c:pt>
                <c:pt idx="14">
                  <c:v>Drift</c:v>
                </c:pt>
                <c:pt idx="15">
                  <c:v>Investering</c:v>
                </c:pt>
                <c:pt idx="16">
                  <c:v>Sum</c:v>
                </c:pt>
                <c:pt idx="24">
                  <c:v>Utgifter all virksomhet: Lønn/drift/investering</c:v>
                </c:pt>
                <c:pt idx="25">
                  <c:v>Lønn</c:v>
                </c:pt>
                <c:pt idx="26">
                  <c:v>Drift</c:v>
                </c:pt>
                <c:pt idx="27">
                  <c:v>Investering</c:v>
                </c:pt>
                <c:pt idx="28">
                  <c:v>Sum</c:v>
                </c:pt>
                <c:pt idx="34">
                  <c:v>Utgifter all virksomhet: Ordinær/ekstern</c:v>
                </c:pt>
                <c:pt idx="35">
                  <c:v>Ordinær virksomhet</c:v>
                </c:pt>
                <c:pt idx="36">
                  <c:v>Eksternt finansiert</c:v>
                </c:pt>
                <c:pt idx="37">
                  <c:v>Sum</c:v>
                </c:pt>
              </c:strCache>
            </c:strRef>
          </c:cat>
          <c:val>
            <c:numRef>
              <c:f>#REF!</c:f>
              <c:numCache>
                <c:ptCount val="38"/>
                <c:pt idx="4">
                  <c:v>88000</c:v>
                </c:pt>
                <c:pt idx="5">
                  <c:v>88000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3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18025"/>
          <c:w val="0.217"/>
          <c:h val="0.21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Inntekter </a:t>
            </a:r>
          </a:p>
        </c:rich>
      </c:tx>
      <c:layout>
        <c:manualLayout>
          <c:xMode val="factor"/>
          <c:yMode val="factor"/>
          <c:x val="0"/>
          <c:y val="0.029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12"/>
          <c:y val="0.35375"/>
          <c:w val="0.49125"/>
          <c:h val="0.38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Ordinær virksomhet
93 %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Eksternt finansiert virksomhet
7 %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2"/>
                <c:pt idx="0">
                  <c:v>Egenfinansiert virksomhet</c:v>
                </c:pt>
                <c:pt idx="1">
                  <c:v>Ekstern finansiering</c:v>
                </c:pt>
              </c:strCache>
            </c:strRef>
          </c:cat>
          <c:val>
            <c:numRef>
              <c:f>#REF!</c:f>
              <c:numCache>
                <c:ptCount val="2"/>
                <c:pt idx="0">
                  <c:v>4722661</c:v>
                </c:pt>
                <c:pt idx="1">
                  <c:v>42064791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Utgifter all virksomhet
- fordelt på lønn, drift og investeringer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3"/>
                <c:pt idx="0">
                  <c:v>Lønn</c:v>
                </c:pt>
                <c:pt idx="1">
                  <c:v>Drift</c:v>
                </c:pt>
                <c:pt idx="2">
                  <c:v>Investering</c:v>
                </c:pt>
              </c:strCache>
            </c:strRef>
          </c:cat>
          <c:val>
            <c:numRef>
              <c:f>#REF!</c:f>
              <c:numCach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81625"/>
    <xdr:graphicFrame>
      <xdr:nvGraphicFramePr>
        <xdr:cNvPr id="1" name="Shape 1025"/>
        <xdr:cNvGraphicFramePr/>
      </xdr:nvGraphicFramePr>
      <xdr:xfrm>
        <a:off x="0" y="0"/>
        <a:ext cx="9572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81625"/>
    <xdr:graphicFrame>
      <xdr:nvGraphicFramePr>
        <xdr:cNvPr id="1" name="Shape 1025"/>
        <xdr:cNvGraphicFramePr/>
      </xdr:nvGraphicFramePr>
      <xdr:xfrm>
        <a:off x="0" y="0"/>
        <a:ext cx="9572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0.53675</cdr:y>
    </cdr:from>
    <cdr:to>
      <cdr:x>0.58775</cdr:x>
      <cdr:y>0.61175</cdr:y>
    </cdr:to>
    <cdr:sp>
      <cdr:nvSpPr>
        <cdr:cNvPr id="1" name="TextBox 1"/>
        <cdr:cNvSpPr txBox="1">
          <a:spLocks noChangeArrowheads="1"/>
        </cdr:cNvSpPr>
      </cdr:nvSpPr>
      <cdr:spPr>
        <a:xfrm>
          <a:off x="4838700" y="2886075"/>
          <a:ext cx="781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Ordinær virksomhet</a:t>
          </a:r>
        </a:p>
      </cdr:txBody>
    </cdr:sp>
  </cdr:relSizeAnchor>
  <cdr:relSizeAnchor xmlns:cdr="http://schemas.openxmlformats.org/drawingml/2006/chartDrawing">
    <cdr:from>
      <cdr:x>0.26175</cdr:x>
      <cdr:y>0.136</cdr:y>
    </cdr:from>
    <cdr:to>
      <cdr:x>0.38975</cdr:x>
      <cdr:y>0.1915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723900"/>
          <a:ext cx="1228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Eksternt finansiert virksomhet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81625"/>
    <xdr:graphicFrame>
      <xdr:nvGraphicFramePr>
        <xdr:cNvPr id="1" name="Shape 1025"/>
        <xdr:cNvGraphicFramePr/>
      </xdr:nvGraphicFramePr>
      <xdr:xfrm>
        <a:off x="0" y="0"/>
        <a:ext cx="9572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81625"/>
    <xdr:graphicFrame>
      <xdr:nvGraphicFramePr>
        <xdr:cNvPr id="1" name="Shape 1025"/>
        <xdr:cNvGraphicFramePr/>
      </xdr:nvGraphicFramePr>
      <xdr:xfrm>
        <a:off x="0" y="0"/>
        <a:ext cx="9572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81625"/>
    <xdr:graphicFrame>
      <xdr:nvGraphicFramePr>
        <xdr:cNvPr id="1" name="Shape 1025"/>
        <xdr:cNvGraphicFramePr/>
      </xdr:nvGraphicFramePr>
      <xdr:xfrm>
        <a:off x="0" y="0"/>
        <a:ext cx="9572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0"/>
  <sheetViews>
    <sheetView workbookViewId="0" topLeftCell="A1">
      <selection activeCell="J23" sqref="J23"/>
    </sheetView>
  </sheetViews>
  <sheetFormatPr defaultColWidth="11.421875" defaultRowHeight="12.75"/>
  <cols>
    <col min="1" max="1" width="28.00390625" style="4" customWidth="1"/>
    <col min="2" max="2" width="7.57421875" style="4" customWidth="1"/>
    <col min="3" max="3" width="9.00390625" style="4" customWidth="1"/>
    <col min="4" max="4" width="9.140625" style="4" customWidth="1"/>
    <col min="5" max="6" width="9.00390625" style="4" bestFit="1" customWidth="1"/>
    <col min="7" max="7" width="9.28125" style="4" customWidth="1"/>
    <col min="8" max="8" width="6.421875" style="4" bestFit="1" customWidth="1"/>
    <col min="9" max="9" width="11.7109375" style="4" bestFit="1" customWidth="1"/>
    <col min="10" max="10" width="11.8515625" style="182" customWidth="1"/>
    <col min="11" max="11" width="9.57421875" style="4" bestFit="1" customWidth="1"/>
    <col min="12" max="12" width="10.00390625" style="4" customWidth="1"/>
    <col min="13" max="13" width="9.57421875" style="4" hidden="1" customWidth="1"/>
    <col min="14" max="14" width="9.8515625" style="5" hidden="1" customWidth="1"/>
    <col min="15" max="15" width="9.8515625" style="4" hidden="1" customWidth="1"/>
    <col min="16" max="16" width="9.8515625" style="5" hidden="1" customWidth="1"/>
    <col min="17" max="16384" width="11.421875" style="4" customWidth="1"/>
  </cols>
  <sheetData>
    <row r="1" spans="1:26" s="92" customFormat="1" ht="18.75">
      <c r="A1" s="139" t="s">
        <v>115</v>
      </c>
      <c r="E1" s="91"/>
      <c r="F1" s="91"/>
      <c r="G1" s="91"/>
      <c r="H1" s="91"/>
      <c r="I1" s="91"/>
      <c r="J1" s="175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20.25" customHeight="1">
      <c r="A2" s="26" t="s">
        <v>116</v>
      </c>
      <c r="E2" s="5"/>
      <c r="F2" s="5"/>
      <c r="G2" s="5"/>
      <c r="H2" s="5"/>
      <c r="I2" s="5"/>
      <c r="J2" s="176"/>
      <c r="K2" s="5"/>
      <c r="L2" s="5"/>
      <c r="M2" s="5"/>
      <c r="O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thickBot="1">
      <c r="A3" s="26"/>
      <c r="E3" s="5"/>
      <c r="F3" s="5"/>
      <c r="G3" s="5"/>
      <c r="H3" s="5"/>
      <c r="I3" s="5"/>
      <c r="J3" s="176"/>
      <c r="K3" s="5"/>
      <c r="L3" s="5"/>
      <c r="M3" s="5"/>
      <c r="O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105" customFormat="1" ht="15.75">
      <c r="A4" s="147" t="s">
        <v>73</v>
      </c>
      <c r="B4" s="148"/>
      <c r="C4" s="149" t="s">
        <v>55</v>
      </c>
      <c r="D4" s="150"/>
      <c r="E4" s="150"/>
      <c r="F4" s="150"/>
      <c r="G4" s="150"/>
      <c r="H4" s="150"/>
      <c r="I4" s="150"/>
      <c r="J4" s="177"/>
      <c r="K4" s="151" t="s">
        <v>124</v>
      </c>
      <c r="L4" s="151" t="s">
        <v>123</v>
      </c>
      <c r="M4" s="149" t="s">
        <v>113</v>
      </c>
      <c r="N4" s="150"/>
      <c r="O4" s="150"/>
      <c r="P4" s="152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16" s="40" customFormat="1" ht="15.75">
      <c r="A5" s="160"/>
      <c r="B5" s="78"/>
      <c r="C5" s="153" t="s">
        <v>21</v>
      </c>
      <c r="D5" s="103" t="s">
        <v>20</v>
      </c>
      <c r="E5" s="78"/>
      <c r="F5" s="78"/>
      <c r="G5" s="78"/>
      <c r="H5" s="165"/>
      <c r="I5" s="79" t="s">
        <v>38</v>
      </c>
      <c r="J5" s="178" t="s">
        <v>47</v>
      </c>
      <c r="K5" s="154" t="s">
        <v>125</v>
      </c>
      <c r="L5" s="154" t="s">
        <v>125</v>
      </c>
      <c r="M5" s="106"/>
      <c r="N5" s="78"/>
      <c r="O5" s="78"/>
      <c r="P5" s="155"/>
    </row>
    <row r="6" spans="1:16" s="40" customFormat="1" ht="12.75">
      <c r="A6" s="160"/>
      <c r="B6" s="96"/>
      <c r="C6" s="153"/>
      <c r="D6" s="78" t="s">
        <v>22</v>
      </c>
      <c r="E6" s="78" t="s">
        <v>23</v>
      </c>
      <c r="F6" s="78" t="s">
        <v>24</v>
      </c>
      <c r="G6" s="78" t="s">
        <v>25</v>
      </c>
      <c r="H6" s="166" t="s">
        <v>121</v>
      </c>
      <c r="I6" s="79" t="s">
        <v>39</v>
      </c>
      <c r="J6" s="178" t="s">
        <v>46</v>
      </c>
      <c r="K6" s="156"/>
      <c r="L6" s="156"/>
      <c r="M6" s="160" t="s">
        <v>26</v>
      </c>
      <c r="N6" s="78" t="s">
        <v>27</v>
      </c>
      <c r="O6" s="78" t="s">
        <v>28</v>
      </c>
      <c r="P6" s="155" t="s">
        <v>25</v>
      </c>
    </row>
    <row r="7" spans="1:16" s="43" customFormat="1" ht="13.5" thickBot="1">
      <c r="A7" s="82"/>
      <c r="B7" s="83"/>
      <c r="C7" s="157"/>
      <c r="D7" s="83" t="s">
        <v>50</v>
      </c>
      <c r="E7" s="83" t="s">
        <v>49</v>
      </c>
      <c r="F7" s="83" t="s">
        <v>48</v>
      </c>
      <c r="G7" s="86" t="s">
        <v>63</v>
      </c>
      <c r="H7" s="167" t="s">
        <v>120</v>
      </c>
      <c r="I7" s="158" t="s">
        <v>114</v>
      </c>
      <c r="J7" s="174" t="s">
        <v>114</v>
      </c>
      <c r="K7" s="159" t="s">
        <v>117</v>
      </c>
      <c r="L7" s="159" t="s">
        <v>117</v>
      </c>
      <c r="M7" s="82"/>
      <c r="N7" s="83"/>
      <c r="O7" s="83"/>
      <c r="P7" s="88"/>
    </row>
    <row r="8" spans="1:16" s="5" customFormat="1" ht="12.75">
      <c r="A8" s="14"/>
      <c r="B8" s="13"/>
      <c r="C8" s="140"/>
      <c r="H8" s="168"/>
      <c r="I8" s="15"/>
      <c r="J8" s="179"/>
      <c r="K8" s="144"/>
      <c r="L8" s="144"/>
      <c r="M8" s="14"/>
      <c r="P8" s="28"/>
    </row>
    <row r="9" spans="1:16" s="5" customFormat="1" ht="13.5" customHeight="1">
      <c r="A9" s="14" t="s">
        <v>40</v>
      </c>
      <c r="B9" s="29" t="s">
        <v>43</v>
      </c>
      <c r="C9" s="140">
        <f>'Egenfin. virksomhet'!D13</f>
        <v>25726600</v>
      </c>
      <c r="D9" s="5" t="e">
        <f>'Egenfin. virksomhet'!#REF!</f>
        <v>#REF!</v>
      </c>
      <c r="E9" s="5" t="e">
        <f>'Egenfin. virksomhet'!#REF!</f>
        <v>#REF!</v>
      </c>
      <c r="F9" s="5" t="e">
        <f>'Egenfin. virksomhet'!#REF!</f>
        <v>#REF!</v>
      </c>
      <c r="G9" s="5" t="e">
        <f>'Egenfin. virksomhet'!#REF!</f>
        <v>#REF!</v>
      </c>
      <c r="H9" s="168" t="e">
        <f>G9/G$23</f>
        <v>#REF!</v>
      </c>
      <c r="I9" s="15" t="e">
        <f>'Egenfin. virksomhet'!#REF!</f>
        <v>#REF!</v>
      </c>
      <c r="J9" s="179">
        <f>'Egenfin. virksomhet'!J13</f>
        <v>20209000</v>
      </c>
      <c r="K9" s="144">
        <f>'Ekst.fin. virksomhet (4)'!E48</f>
        <v>100</v>
      </c>
      <c r="L9" s="144" t="e">
        <f>SUM(I9:K9)</f>
        <v>#REF!</v>
      </c>
      <c r="M9" s="14" t="e">
        <f>'Egenfin. virksomhet'!F13</f>
        <v>#REF!</v>
      </c>
      <c r="N9" s="5">
        <f>'Egenfin. virksomhet'!G13</f>
        <v>0</v>
      </c>
      <c r="O9" s="5">
        <f>'Egenfin. virksomhet'!H13</f>
        <v>0</v>
      </c>
      <c r="P9" s="28" t="e">
        <f>'Egenfin. virksomhet'!I13</f>
        <v>#REF!</v>
      </c>
    </row>
    <row r="10" spans="1:16" s="5" customFormat="1" ht="12.75">
      <c r="A10" s="14" t="s">
        <v>0</v>
      </c>
      <c r="B10" s="13">
        <v>100000</v>
      </c>
      <c r="C10" s="140">
        <f>'Egenfin. virksomhet'!D25</f>
        <v>0</v>
      </c>
      <c r="D10" s="5" t="e">
        <f>'Egenfin. virksomhet'!#REF!</f>
        <v>#REF!</v>
      </c>
      <c r="E10" s="5" t="e">
        <f>'Egenfin. virksomhet'!#REF!</f>
        <v>#REF!</v>
      </c>
      <c r="F10" s="5" t="e">
        <f>'Egenfin. virksomhet'!#REF!</f>
        <v>#REF!</v>
      </c>
      <c r="G10" s="5">
        <f>'Egenfin. virksomhet'!E25</f>
        <v>2228301</v>
      </c>
      <c r="H10" s="168">
        <f aca="true" t="shared" si="0" ref="H10:H23">G10/G$23</f>
        <v>0.08714123232030604</v>
      </c>
      <c r="I10" s="15" t="e">
        <f>'Egenfin. virksomhet'!#REF!</f>
        <v>#REF!</v>
      </c>
      <c r="J10" s="179">
        <f>'Egenfin. virksomhet'!J25</f>
        <v>-500000</v>
      </c>
      <c r="K10" s="144">
        <f>-'Ekst.fin. virksomhet (4)'!G48</f>
        <v>-51</v>
      </c>
      <c r="L10" s="144" t="e">
        <f aca="true" t="shared" si="1" ref="L10:L22">SUM(I10:K10)</f>
        <v>#REF!</v>
      </c>
      <c r="M10" s="14">
        <f>'Egenfin. virksomhet'!F25</f>
        <v>0</v>
      </c>
      <c r="N10" s="5">
        <f>'Egenfin. virksomhet'!G25</f>
        <v>0</v>
      </c>
      <c r="O10" s="5">
        <f>'Egenfin. virksomhet'!H25</f>
        <v>0</v>
      </c>
      <c r="P10" s="28">
        <f>'Egenfin. virksomhet'!I25</f>
        <v>0</v>
      </c>
    </row>
    <row r="11" spans="1:16" s="5" customFormat="1" ht="12.75">
      <c r="A11" s="14" t="s">
        <v>1</v>
      </c>
      <c r="B11" s="13">
        <v>400000</v>
      </c>
      <c r="C11" s="140">
        <f>'Egenfin. virksomhet'!D29</f>
        <v>0</v>
      </c>
      <c r="D11" s="5" t="e">
        <f>'Egenfin. virksomhet'!#REF!</f>
        <v>#REF!</v>
      </c>
      <c r="E11" s="5" t="e">
        <f>'Egenfin. virksomhet'!#REF!</f>
        <v>#REF!</v>
      </c>
      <c r="F11" s="5" t="e">
        <f>'Egenfin. virksomhet'!#REF!</f>
        <v>#REF!</v>
      </c>
      <c r="G11" s="5">
        <f>'Egenfin. virksomhet'!E29</f>
        <v>941638</v>
      </c>
      <c r="H11" s="168">
        <f t="shared" si="0"/>
        <v>0.03682424220050538</v>
      </c>
      <c r="I11" s="15" t="e">
        <f>'Egenfin. virksomhet'!#REF!</f>
        <v>#REF!</v>
      </c>
      <c r="J11" s="179">
        <f>'Egenfin. virksomhet'!J29</f>
        <v>-776000</v>
      </c>
      <c r="K11" s="144">
        <f>-'Ekst.fin. virksomhet (4)'!H$48</f>
        <v>-22</v>
      </c>
      <c r="L11" s="144" t="e">
        <f t="shared" si="1"/>
        <v>#REF!</v>
      </c>
      <c r="M11" s="14">
        <f>'Egenfin. virksomhet'!F29</f>
        <v>0</v>
      </c>
      <c r="N11" s="5">
        <f>'Egenfin. virksomhet'!G29</f>
        <v>0</v>
      </c>
      <c r="O11" s="5">
        <f>'Egenfin. virksomhet'!H29</f>
        <v>0</v>
      </c>
      <c r="P11" s="28">
        <f>'Egenfin. virksomhet'!I29</f>
        <v>0</v>
      </c>
    </row>
    <row r="12" spans="1:16" s="5" customFormat="1" ht="12.75">
      <c r="A12" s="14" t="s">
        <v>2</v>
      </c>
      <c r="B12" s="13">
        <v>500000</v>
      </c>
      <c r="C12" s="140">
        <f>'Egenfin. virksomhet'!D32</f>
        <v>0</v>
      </c>
      <c r="D12" s="5" t="e">
        <f>'Egenfin. virksomhet'!#REF!</f>
        <v>#REF!</v>
      </c>
      <c r="E12" s="5" t="e">
        <f>'Egenfin. virksomhet'!#REF!</f>
        <v>#REF!</v>
      </c>
      <c r="F12" s="5" t="e">
        <f>'Egenfin. virksomhet'!#REF!</f>
        <v>#REF!</v>
      </c>
      <c r="G12" s="5">
        <f>'Egenfin. virksomhet'!E32</f>
        <v>150000</v>
      </c>
      <c r="H12" s="168">
        <f t="shared" si="0"/>
        <v>0.005865987067297419</v>
      </c>
      <c r="I12" s="15" t="e">
        <f>'Egenfin. virksomhet'!#REF!</f>
        <v>#REF!</v>
      </c>
      <c r="J12" s="179">
        <f>'Egenfin. virksomhet'!J32</f>
        <v>-150000</v>
      </c>
      <c r="K12" s="144">
        <f>-'Ekst.fin. virksomhet (4)'!I$48</f>
        <v>-33</v>
      </c>
      <c r="L12" s="144" t="e">
        <f t="shared" si="1"/>
        <v>#REF!</v>
      </c>
      <c r="M12" s="14">
        <f>'Egenfin. virksomhet'!F32</f>
        <v>0</v>
      </c>
      <c r="N12" s="5">
        <f>'Egenfin. virksomhet'!G32</f>
        <v>0</v>
      </c>
      <c r="O12" s="5">
        <f>'Egenfin. virksomhet'!H32</f>
        <v>0</v>
      </c>
      <c r="P12" s="28">
        <f>'Egenfin. virksomhet'!I32</f>
        <v>0</v>
      </c>
    </row>
    <row r="13" spans="1:16" s="5" customFormat="1" ht="12.75">
      <c r="A13" s="14" t="s">
        <v>3</v>
      </c>
      <c r="B13" s="13">
        <v>600000</v>
      </c>
      <c r="C13" s="140" t="e">
        <f>'Egenfin. virksomhet'!#REF!</f>
        <v>#REF!</v>
      </c>
      <c r="D13" s="5" t="e">
        <f>'Egenfin. virksomhet'!#REF!</f>
        <v>#REF!</v>
      </c>
      <c r="E13" s="5" t="e">
        <f>'Egenfin. virksomhet'!#REF!</f>
        <v>#REF!</v>
      </c>
      <c r="F13" s="5" t="e">
        <f>'Egenfin. virksomhet'!#REF!</f>
        <v>#REF!</v>
      </c>
      <c r="G13" s="5" t="e">
        <f>'Egenfin. virksomhet'!#REF!</f>
        <v>#REF!</v>
      </c>
      <c r="H13" s="168" t="e">
        <f t="shared" si="0"/>
        <v>#REF!</v>
      </c>
      <c r="I13" s="15" t="e">
        <f>'Egenfin. virksomhet'!#REF!</f>
        <v>#REF!</v>
      </c>
      <c r="J13" s="179" t="e">
        <f>'Egenfin. virksomhet'!#REF!</f>
        <v>#REF!</v>
      </c>
      <c r="K13" s="144">
        <f>-'Ekst.fin. virksomhet (4)'!J$48</f>
        <v>-44</v>
      </c>
      <c r="L13" s="144" t="e">
        <f t="shared" si="1"/>
        <v>#REF!</v>
      </c>
      <c r="M13" s="14" t="e">
        <f>'Egenfin. virksomhet'!#REF!</f>
        <v>#REF!</v>
      </c>
      <c r="N13" s="5" t="e">
        <f>'Egenfin. virksomhet'!#REF!</f>
        <v>#REF!</v>
      </c>
      <c r="O13" s="5" t="e">
        <f>'Egenfin. virksomhet'!#REF!</f>
        <v>#REF!</v>
      </c>
      <c r="P13" s="28" t="e">
        <f>'Egenfin. virksomhet'!#REF!</f>
        <v>#REF!</v>
      </c>
    </row>
    <row r="14" spans="1:16" ht="12.75">
      <c r="A14" s="14" t="s">
        <v>4</v>
      </c>
      <c r="B14" s="13">
        <v>610000</v>
      </c>
      <c r="C14" s="140">
        <f>'Egenfin. virksomhet'!D35</f>
        <v>0</v>
      </c>
      <c r="D14" s="5" t="e">
        <f>'Egenfin. virksomhet'!#REF!</f>
        <v>#REF!</v>
      </c>
      <c r="E14" s="5" t="e">
        <f>'Egenfin. virksomhet'!#REF!</f>
        <v>#REF!</v>
      </c>
      <c r="F14" s="5" t="e">
        <f>'Egenfin. virksomhet'!#REF!</f>
        <v>#REF!</v>
      </c>
      <c r="G14" s="5">
        <f>'Egenfin. virksomhet'!E35</f>
        <v>200000</v>
      </c>
      <c r="H14" s="168">
        <f t="shared" si="0"/>
        <v>0.007821316089729892</v>
      </c>
      <c r="I14" s="15" t="e">
        <f>'Egenfin. virksomhet'!#REF!</f>
        <v>#REF!</v>
      </c>
      <c r="J14" s="179" t="e">
        <f>'Egenfin. virksomhet'!#REF!</f>
        <v>#REF!</v>
      </c>
      <c r="K14" s="144">
        <f>-'Ekst.fin. virksomhet (4)'!K$48</f>
        <v>-55</v>
      </c>
      <c r="L14" s="144" t="e">
        <f t="shared" si="1"/>
        <v>#REF!</v>
      </c>
      <c r="M14" s="14">
        <f>'Egenfin. virksomhet'!F35</f>
        <v>0</v>
      </c>
      <c r="N14" s="5">
        <f>'Egenfin. virksomhet'!G35</f>
        <v>0</v>
      </c>
      <c r="O14" s="5">
        <f>'Egenfin. virksomhet'!H35</f>
        <v>0</v>
      </c>
      <c r="P14" s="28">
        <f>'Egenfin. virksomhet'!I35</f>
        <v>0</v>
      </c>
    </row>
    <row r="15" spans="1:16" ht="12.75">
      <c r="A15" s="14" t="s">
        <v>5</v>
      </c>
      <c r="B15" s="13">
        <v>620000</v>
      </c>
      <c r="C15" s="141"/>
      <c r="D15" s="17"/>
      <c r="E15" s="17"/>
      <c r="F15" s="17"/>
      <c r="G15" s="17"/>
      <c r="H15" s="169"/>
      <c r="I15" s="16"/>
      <c r="J15" s="180"/>
      <c r="K15" s="145"/>
      <c r="L15" s="145"/>
      <c r="M15" s="56"/>
      <c r="N15" s="17"/>
      <c r="O15" s="17"/>
      <c r="P15" s="55"/>
    </row>
    <row r="16" spans="1:16" s="5" customFormat="1" ht="12.75">
      <c r="A16" s="14" t="s">
        <v>6</v>
      </c>
      <c r="B16" s="13">
        <v>640000</v>
      </c>
      <c r="C16" s="140" t="e">
        <f>'Egenfin. virksomhet'!#REF!</f>
        <v>#REF!</v>
      </c>
      <c r="D16" s="5" t="e">
        <f>'Egenfin. virksomhet'!#REF!</f>
        <v>#REF!</v>
      </c>
      <c r="E16" s="5" t="e">
        <f>'Egenfin. virksomhet'!#REF!</f>
        <v>#REF!</v>
      </c>
      <c r="F16" s="5" t="e">
        <f>'Egenfin. virksomhet'!#REF!</f>
        <v>#REF!</v>
      </c>
      <c r="G16" s="5" t="e">
        <f>'Egenfin. virksomhet'!#REF!</f>
        <v>#REF!</v>
      </c>
      <c r="H16" s="168" t="e">
        <f t="shared" si="0"/>
        <v>#REF!</v>
      </c>
      <c r="I16" s="15" t="e">
        <f>'Egenfin. virksomhet'!#REF!</f>
        <v>#REF!</v>
      </c>
      <c r="J16" s="179" t="e">
        <f>'Egenfin. virksomhet'!#REF!</f>
        <v>#REF!</v>
      </c>
      <c r="K16" s="144">
        <f>-'Ekst.fin. virksomhet (4)'!L$48</f>
        <v>-66</v>
      </c>
      <c r="L16" s="144" t="e">
        <f t="shared" si="1"/>
        <v>#REF!</v>
      </c>
      <c r="M16" s="14" t="e">
        <f>'Egenfin. virksomhet'!#REF!</f>
        <v>#REF!</v>
      </c>
      <c r="N16" s="5" t="e">
        <f>'Egenfin. virksomhet'!#REF!</f>
        <v>#REF!</v>
      </c>
      <c r="O16" s="5" t="e">
        <f>'Egenfin. virksomhet'!#REF!</f>
        <v>#REF!</v>
      </c>
      <c r="P16" s="28" t="e">
        <f>'Egenfin. virksomhet'!#REF!</f>
        <v>#REF!</v>
      </c>
    </row>
    <row r="17" spans="1:16" s="5" customFormat="1" ht="12.75">
      <c r="A17" s="14" t="s">
        <v>7</v>
      </c>
      <c r="B17" s="13">
        <v>690000</v>
      </c>
      <c r="C17" s="140" t="e">
        <f>'Egenfin. virksomhet'!#REF!</f>
        <v>#REF!</v>
      </c>
      <c r="D17" s="5" t="e">
        <f>'Egenfin. virksomhet'!#REF!</f>
        <v>#REF!</v>
      </c>
      <c r="E17" s="5" t="e">
        <f>'Egenfin. virksomhet'!#REF!</f>
        <v>#REF!</v>
      </c>
      <c r="F17" s="5" t="e">
        <f>'Egenfin. virksomhet'!#REF!</f>
        <v>#REF!</v>
      </c>
      <c r="G17" s="5" t="e">
        <f>'Egenfin. virksomhet'!#REF!</f>
        <v>#REF!</v>
      </c>
      <c r="H17" s="168" t="e">
        <f t="shared" si="0"/>
        <v>#REF!</v>
      </c>
      <c r="I17" s="15" t="e">
        <f>'Egenfin. virksomhet'!#REF!</f>
        <v>#REF!</v>
      </c>
      <c r="J17" s="179" t="e">
        <f>'Egenfin. virksomhet'!#REF!</f>
        <v>#REF!</v>
      </c>
      <c r="K17" s="144">
        <f>-'Ekst.fin. virksomhet (4)'!M$48</f>
        <v>-77</v>
      </c>
      <c r="L17" s="144" t="e">
        <f t="shared" si="1"/>
        <v>#REF!</v>
      </c>
      <c r="M17" s="14" t="e">
        <f>'Egenfin. virksomhet'!#REF!</f>
        <v>#REF!</v>
      </c>
      <c r="N17" s="5" t="e">
        <f>'Egenfin. virksomhet'!#REF!</f>
        <v>#REF!</v>
      </c>
      <c r="O17" s="5" t="e">
        <f>'Egenfin. virksomhet'!#REF!</f>
        <v>#REF!</v>
      </c>
      <c r="P17" s="28" t="e">
        <f>'Egenfin. virksomhet'!#REF!</f>
        <v>#REF!</v>
      </c>
    </row>
    <row r="18" spans="1:16" s="5" customFormat="1" ht="12.75">
      <c r="A18" s="14" t="s">
        <v>8</v>
      </c>
      <c r="B18" s="13">
        <v>700000</v>
      </c>
      <c r="C18" s="140">
        <f>'Egenfin. virksomhet'!D38</f>
        <v>0</v>
      </c>
      <c r="D18" s="5" t="e">
        <f>'Egenfin. virksomhet'!#REF!</f>
        <v>#REF!</v>
      </c>
      <c r="E18" s="5" t="e">
        <f>'Egenfin. virksomhet'!#REF!</f>
        <v>#REF!</v>
      </c>
      <c r="F18" s="5" t="e">
        <f>'Egenfin. virksomhet'!#REF!</f>
        <v>#REF!</v>
      </c>
      <c r="G18" s="5">
        <f>'Egenfin. virksomhet'!E38</f>
        <v>300000</v>
      </c>
      <c r="H18" s="168">
        <f t="shared" si="0"/>
        <v>0.011731974134594838</v>
      </c>
      <c r="I18" s="15" t="e">
        <f>'Egenfin. virksomhet'!#REF!</f>
        <v>#REF!</v>
      </c>
      <c r="J18" s="179">
        <f>'Egenfin. virksomhet'!J38</f>
        <v>-200000</v>
      </c>
      <c r="K18" s="144">
        <f>-'Ekst.fin. virksomhet (4)'!N$48</f>
        <v>-88</v>
      </c>
      <c r="L18" s="144" t="e">
        <f t="shared" si="1"/>
        <v>#REF!</v>
      </c>
      <c r="M18" s="14">
        <f>'Egenfin. virksomhet'!F38</f>
        <v>0</v>
      </c>
      <c r="N18" s="5">
        <f>'Egenfin. virksomhet'!G38</f>
        <v>0</v>
      </c>
      <c r="O18" s="5">
        <f>'Egenfin. virksomhet'!H38</f>
        <v>0</v>
      </c>
      <c r="P18" s="28">
        <f>'Egenfin. virksomhet'!I38</f>
        <v>0</v>
      </c>
    </row>
    <row r="19" spans="1:16" s="5" customFormat="1" ht="12.75">
      <c r="A19" s="14" t="s">
        <v>9</v>
      </c>
      <c r="B19" s="13">
        <v>730000</v>
      </c>
      <c r="C19" s="140" t="e">
        <f>'Egenfin. virksomhet'!#REF!</f>
        <v>#REF!</v>
      </c>
      <c r="D19" s="5" t="e">
        <f>'Egenfin. virksomhet'!#REF!</f>
        <v>#REF!</v>
      </c>
      <c r="E19" s="5" t="e">
        <f>'Egenfin. virksomhet'!#REF!</f>
        <v>#REF!</v>
      </c>
      <c r="F19" s="5" t="e">
        <f>'Egenfin. virksomhet'!#REF!</f>
        <v>#REF!</v>
      </c>
      <c r="G19" s="5" t="e">
        <f>'Egenfin. virksomhet'!#REF!</f>
        <v>#REF!</v>
      </c>
      <c r="H19" s="168" t="e">
        <f t="shared" si="0"/>
        <v>#REF!</v>
      </c>
      <c r="I19" s="15" t="e">
        <f>'Egenfin. virksomhet'!#REF!</f>
        <v>#REF!</v>
      </c>
      <c r="J19" s="179" t="e">
        <f>'Egenfin. virksomhet'!#REF!</f>
        <v>#REF!</v>
      </c>
      <c r="K19" s="144">
        <f>-'Ekst.fin. virksomhet (4)'!O$48</f>
        <v>-99</v>
      </c>
      <c r="L19" s="144" t="e">
        <f t="shared" si="1"/>
        <v>#REF!</v>
      </c>
      <c r="M19" s="14" t="e">
        <f>'Egenfin. virksomhet'!#REF!</f>
        <v>#REF!</v>
      </c>
      <c r="N19" s="5" t="e">
        <f>'Egenfin. virksomhet'!#REF!</f>
        <v>#REF!</v>
      </c>
      <c r="O19" s="5" t="e">
        <f>'Egenfin. virksomhet'!#REF!</f>
        <v>#REF!</v>
      </c>
      <c r="P19" s="28" t="e">
        <f>'Egenfin. virksomhet'!#REF!</f>
        <v>#REF!</v>
      </c>
    </row>
    <row r="20" spans="1:16" s="5" customFormat="1" ht="12.75">
      <c r="A20" s="14" t="s">
        <v>10</v>
      </c>
      <c r="B20" s="13">
        <v>800000</v>
      </c>
      <c r="C20" s="140">
        <f>'Egenfin. virksomhet'!D48</f>
        <v>0</v>
      </c>
      <c r="D20" s="5" t="e">
        <f>'Egenfin. virksomhet'!#REF!</f>
        <v>#REF!</v>
      </c>
      <c r="E20" s="5" t="e">
        <f>'Egenfin. virksomhet'!#REF!</f>
        <v>#REF!</v>
      </c>
      <c r="F20" s="5" t="e">
        <f>'Egenfin. virksomhet'!#REF!</f>
        <v>#REF!</v>
      </c>
      <c r="G20" s="5">
        <f>'Egenfin. virksomhet'!E48</f>
        <v>10184145</v>
      </c>
      <c r="H20" s="168">
        <f t="shared" si="0"/>
        <v>0.3982670857432112</v>
      </c>
      <c r="I20" s="15" t="e">
        <f>'Egenfin. virksomhet'!#REF!</f>
        <v>#REF!</v>
      </c>
      <c r="J20" s="179">
        <f>'Egenfin. virksomhet'!J48</f>
        <v>-9094000</v>
      </c>
      <c r="K20" s="144">
        <f>-'Ekst.fin. virksomhet (4)'!P$48</f>
        <v>-110</v>
      </c>
      <c r="L20" s="144" t="e">
        <f t="shared" si="1"/>
        <v>#REF!</v>
      </c>
      <c r="M20" s="14" t="e">
        <f>'Egenfin. virksomhet'!F48</f>
        <v>#REF!</v>
      </c>
      <c r="N20" s="5" t="e">
        <f>'Egenfin. virksomhet'!G48</f>
        <v>#REF!</v>
      </c>
      <c r="O20" s="5" t="e">
        <f>'Egenfin. virksomhet'!H48</f>
        <v>#REF!</v>
      </c>
      <c r="P20" s="28" t="e">
        <f>'Egenfin. virksomhet'!I48</f>
        <v>#REF!</v>
      </c>
    </row>
    <row r="21" spans="1:16" s="5" customFormat="1" ht="12.75">
      <c r="A21" s="14" t="s">
        <v>11</v>
      </c>
      <c r="B21" s="13">
        <v>900000</v>
      </c>
      <c r="C21" s="140">
        <f>'Egenfin. virksomhet'!D54</f>
        <v>0</v>
      </c>
      <c r="D21" s="5" t="e">
        <f>'Egenfin. virksomhet'!#REF!</f>
        <v>#REF!</v>
      </c>
      <c r="E21" s="5" t="e">
        <f>'Egenfin. virksomhet'!#REF!</f>
        <v>#REF!</v>
      </c>
      <c r="F21" s="5" t="e">
        <f>'Egenfin. virksomhet'!#REF!</f>
        <v>#REF!</v>
      </c>
      <c r="G21" s="5">
        <f>'Egenfin. virksomhet'!E54</f>
        <v>5734000</v>
      </c>
      <c r="H21" s="168">
        <f t="shared" si="0"/>
        <v>0.224237132292556</v>
      </c>
      <c r="I21" s="15" t="e">
        <f>'Egenfin. virksomhet'!#REF!</f>
        <v>#REF!</v>
      </c>
      <c r="J21" s="179">
        <f>'Egenfin. virksomhet'!J54</f>
        <v>-4374700</v>
      </c>
      <c r="K21" s="144">
        <f>-'Ekst.fin. virksomhet (4)'!Q$48</f>
        <v>-121</v>
      </c>
      <c r="L21" s="144" t="e">
        <f t="shared" si="1"/>
        <v>#REF!</v>
      </c>
      <c r="M21" s="14">
        <f>'Egenfin. virksomhet'!F54</f>
        <v>0</v>
      </c>
      <c r="N21" s="5">
        <f>'Egenfin. virksomhet'!G54</f>
        <v>0</v>
      </c>
      <c r="O21" s="5">
        <f>'Egenfin. virksomhet'!H54</f>
        <v>0</v>
      </c>
      <c r="P21" s="28">
        <f>'Egenfin. virksomhet'!I54</f>
        <v>0</v>
      </c>
    </row>
    <row r="22" spans="1:16" s="5" customFormat="1" ht="12.75">
      <c r="A22" s="14" t="s">
        <v>12</v>
      </c>
      <c r="B22" s="13">
        <v>990000</v>
      </c>
      <c r="C22" s="140">
        <f>'Egenfin. virksomhet'!D58</f>
        <v>0</v>
      </c>
      <c r="D22" s="5" t="e">
        <f>'Egenfin. virksomhet'!#REF!</f>
        <v>#REF!</v>
      </c>
      <c r="E22" s="5" t="e">
        <f>'Egenfin. virksomhet'!#REF!</f>
        <v>#REF!</v>
      </c>
      <c r="F22" s="5" t="e">
        <f>'Egenfin. virksomhet'!#REF!</f>
        <v>#REF!</v>
      </c>
      <c r="G22" s="5">
        <f>'Egenfin. virksomhet'!E58</f>
        <v>5833060</v>
      </c>
      <c r="H22" s="168">
        <f t="shared" si="0"/>
        <v>0.22811103015179923</v>
      </c>
      <c r="I22" s="15" t="e">
        <f>'Egenfin. virksomhet'!#REF!</f>
        <v>#REF!</v>
      </c>
      <c r="J22" s="179">
        <f>'Egenfin. virksomhet'!J58</f>
        <v>-4610000</v>
      </c>
      <c r="K22" s="144">
        <f>-'Ekst.fin. virksomhet (4)'!R$48</f>
        <v>-132</v>
      </c>
      <c r="L22" s="144" t="e">
        <f t="shared" si="1"/>
        <v>#REF!</v>
      </c>
      <c r="M22" s="14">
        <f>'Egenfin. virksomhet'!F58</f>
        <v>0</v>
      </c>
      <c r="N22" s="5">
        <f>'Egenfin. virksomhet'!G58</f>
        <v>0</v>
      </c>
      <c r="O22" s="5">
        <f>'Egenfin. virksomhet'!H58</f>
        <v>0</v>
      </c>
      <c r="P22" s="28">
        <f>'Egenfin. virksomhet'!I58</f>
        <v>0</v>
      </c>
    </row>
    <row r="23" spans="1:16" s="22" customFormat="1" ht="13.5" thickBot="1">
      <c r="A23" s="52" t="s">
        <v>25</v>
      </c>
      <c r="B23" s="24"/>
      <c r="C23" s="142">
        <f>'Egenfin. virksomhet'!D59</f>
        <v>25726600</v>
      </c>
      <c r="D23" s="24" t="e">
        <f>'Egenfin. virksomhet'!#REF!</f>
        <v>#REF!</v>
      </c>
      <c r="E23" s="24" t="e">
        <f>'Egenfin. virksomhet'!#REF!</f>
        <v>#REF!</v>
      </c>
      <c r="F23" s="24" t="e">
        <f>'Egenfin. virksomhet'!#REF!</f>
        <v>#REF!</v>
      </c>
      <c r="G23" s="24">
        <f>'Egenfin. virksomhet'!E59</f>
        <v>25571144</v>
      </c>
      <c r="H23" s="170">
        <f t="shared" si="0"/>
        <v>1</v>
      </c>
      <c r="I23" s="143" t="e">
        <f>'Egenfin. virksomhet'!#REF!</f>
        <v>#REF!</v>
      </c>
      <c r="J23" s="181" t="e">
        <f>'Egenfin. virksomhet'!F59</f>
        <v>#REF!</v>
      </c>
      <c r="K23" s="146">
        <f>SUM(K8:K22)</f>
        <v>-798</v>
      </c>
      <c r="L23" s="146" t="e">
        <f>SUM(L8:L22)</f>
        <v>#REF!</v>
      </c>
      <c r="M23" s="23" t="e">
        <f>'Egenfin. virksomhet'!F59</f>
        <v>#REF!</v>
      </c>
      <c r="N23" s="24" t="e">
        <f>'Egenfin. virksomhet'!G59</f>
        <v>#REF!</v>
      </c>
      <c r="O23" s="24" t="e">
        <f>'Egenfin. virksomhet'!H59</f>
        <v>#REF!</v>
      </c>
      <c r="P23" s="34" t="e">
        <f>'Egenfin. virksomhet'!I59</f>
        <v>#REF!</v>
      </c>
    </row>
    <row r="24" spans="2:10" s="5" customFormat="1" ht="12.75">
      <c r="B24" s="172" t="s">
        <v>122</v>
      </c>
      <c r="D24" s="171" t="e">
        <f>D23/$G$23</f>
        <v>#REF!</v>
      </c>
      <c r="E24" s="171" t="e">
        <f>E23/$G$23</f>
        <v>#REF!</v>
      </c>
      <c r="F24" s="171" t="e">
        <f>F23/$G$23</f>
        <v>#REF!</v>
      </c>
      <c r="G24" s="171">
        <f>G23/$G$23</f>
        <v>1</v>
      </c>
      <c r="J24" s="176"/>
    </row>
    <row r="26" s="5" customFormat="1" ht="12.75">
      <c r="J26" s="176"/>
    </row>
    <row r="27" s="5" customFormat="1" ht="12.75">
      <c r="J27" s="176"/>
    </row>
    <row r="28" s="5" customFormat="1" ht="12.75">
      <c r="J28" s="176"/>
    </row>
    <row r="29" s="5" customFormat="1" ht="12.75">
      <c r="J29" s="176"/>
    </row>
    <row r="30" s="5" customFormat="1" ht="12.75">
      <c r="J30" s="176"/>
    </row>
    <row r="31" spans="2:5" ht="12.75">
      <c r="B31" s="5"/>
      <c r="C31" s="5"/>
      <c r="D31" s="5"/>
      <c r="E31" s="5"/>
    </row>
    <row r="32" s="5" customFormat="1" ht="12.75">
      <c r="J32" s="176"/>
    </row>
    <row r="33" s="5" customFormat="1" ht="12.75">
      <c r="J33" s="176"/>
    </row>
    <row r="34" s="5" customFormat="1" ht="12.75">
      <c r="J34" s="176"/>
    </row>
    <row r="35" s="5" customFormat="1" ht="12.75">
      <c r="J35" s="176"/>
    </row>
    <row r="37" s="5" customFormat="1" ht="12.75">
      <c r="J37" s="176"/>
    </row>
    <row r="38" s="5" customFormat="1" ht="12.75">
      <c r="J38" s="176"/>
    </row>
    <row r="39" s="5" customFormat="1" ht="12.75">
      <c r="J39" s="176"/>
    </row>
    <row r="40" s="5" customFormat="1" ht="12.75">
      <c r="J40" s="176"/>
    </row>
  </sheetData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&amp;L&amp;F&amp;C&amp;A</oddHeader>
    <oddFooter>&amp;CSide &amp;P av &amp;N&amp;RUtskrift &amp;D kl &amp;T</oddFooter>
  </headerFooter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2"/>
  <sheetViews>
    <sheetView workbookViewId="0" topLeftCell="A1">
      <selection activeCell="B14" sqref="B14"/>
    </sheetView>
  </sheetViews>
  <sheetFormatPr defaultColWidth="11.421875" defaultRowHeight="12.75"/>
  <cols>
    <col min="2" max="2" width="4.7109375" style="0" customWidth="1"/>
    <col min="3" max="3" width="40.28125" style="0" bestFit="1" customWidth="1"/>
    <col min="4" max="16384" width="9.140625" style="0" customWidth="1"/>
  </cols>
  <sheetData>
    <row r="1" spans="1:8" s="231" customFormat="1" ht="15.75">
      <c r="A1" s="233" t="s">
        <v>152</v>
      </c>
      <c r="B1" s="233"/>
      <c r="C1" s="233"/>
      <c r="D1" s="233"/>
      <c r="E1" s="232"/>
      <c r="F1" s="232"/>
      <c r="G1" s="232"/>
      <c r="H1" s="232"/>
    </row>
    <row r="2" spans="1:8" ht="15.75">
      <c r="A2" s="222"/>
      <c r="B2" s="222"/>
      <c r="C2" s="222"/>
      <c r="D2" s="222"/>
      <c r="E2" s="224"/>
      <c r="F2" s="201"/>
      <c r="G2" s="201"/>
      <c r="H2" s="201"/>
    </row>
    <row r="3" spans="1:8" s="205" customFormat="1" ht="12.75">
      <c r="A3" s="223"/>
      <c r="B3" s="223"/>
      <c r="C3" s="223"/>
      <c r="D3" s="223"/>
      <c r="E3" s="229"/>
      <c r="F3" s="209"/>
      <c r="G3" s="209"/>
      <c r="H3" s="209"/>
    </row>
    <row r="4" spans="1:8" ht="18.75">
      <c r="A4" s="230"/>
      <c r="B4" s="230"/>
      <c r="C4" s="230"/>
      <c r="D4" s="230"/>
      <c r="E4" s="224"/>
      <c r="F4" s="201"/>
      <c r="G4" s="201"/>
      <c r="H4" s="201"/>
    </row>
    <row r="5" spans="1:8" ht="12.75">
      <c r="A5" s="204"/>
      <c r="B5" s="225"/>
      <c r="C5" s="225"/>
      <c r="D5" s="199"/>
      <c r="E5" s="204"/>
      <c r="F5" s="201"/>
      <c r="G5" s="201"/>
      <c r="H5" s="201"/>
    </row>
    <row r="6" spans="1:8" ht="12.75">
      <c r="A6" s="201"/>
      <c r="B6" s="201"/>
      <c r="C6" s="201"/>
      <c r="D6" s="203"/>
      <c r="E6" s="201"/>
      <c r="F6" s="201"/>
      <c r="G6" s="201"/>
      <c r="H6" s="201"/>
    </row>
    <row r="7" spans="1:8" ht="12.75">
      <c r="A7" s="201"/>
      <c r="B7" s="201"/>
      <c r="C7" s="201"/>
      <c r="D7" s="203"/>
      <c r="E7" s="201"/>
      <c r="F7" s="201"/>
      <c r="G7" s="201"/>
      <c r="H7" s="201"/>
    </row>
    <row r="8" spans="1:8" ht="12.75">
      <c r="A8" s="201"/>
      <c r="B8" s="201"/>
      <c r="C8" s="201"/>
      <c r="D8" s="203"/>
      <c r="E8" s="201"/>
      <c r="F8" s="201"/>
      <c r="G8" s="201"/>
      <c r="H8" s="201"/>
    </row>
    <row r="9" spans="1:8" ht="12.75">
      <c r="A9" s="201"/>
      <c r="B9" s="201"/>
      <c r="C9" s="201"/>
      <c r="D9" s="203"/>
      <c r="E9" s="201"/>
      <c r="F9" s="201"/>
      <c r="G9" s="201"/>
      <c r="H9" s="201"/>
    </row>
    <row r="10" spans="1:8" ht="12.75">
      <c r="A10" s="201"/>
      <c r="B10" s="226"/>
      <c r="C10" s="226"/>
      <c r="D10" s="227"/>
      <c r="E10" s="201"/>
      <c r="F10" s="201"/>
      <c r="G10" s="201"/>
      <c r="H10" s="201"/>
    </row>
    <row r="11" spans="1:8" ht="12.75">
      <c r="A11" s="201"/>
      <c r="B11" s="201"/>
      <c r="C11" s="203"/>
      <c r="D11" s="201"/>
      <c r="E11" s="201"/>
      <c r="F11" s="201"/>
      <c r="G11" s="201"/>
      <c r="H11" s="201"/>
    </row>
    <row r="12" spans="1:8" ht="12.75">
      <c r="A12" s="201"/>
      <c r="B12" s="201"/>
      <c r="C12" s="203"/>
      <c r="D12" s="201"/>
      <c r="E12" s="201"/>
      <c r="F12" s="201"/>
      <c r="G12" s="201"/>
      <c r="H12" s="201"/>
    </row>
    <row r="13" spans="1:8" ht="12.75">
      <c r="A13" s="201"/>
      <c r="B13" s="201"/>
      <c r="C13" s="203"/>
      <c r="D13" s="201"/>
      <c r="E13" s="201"/>
      <c r="F13" s="201"/>
      <c r="G13" s="201"/>
      <c r="H13" s="201"/>
    </row>
    <row r="14" spans="1:8" ht="12.75">
      <c r="A14" s="201"/>
      <c r="B14" s="201"/>
      <c r="C14" s="203"/>
      <c r="D14" s="201"/>
      <c r="E14" s="201"/>
      <c r="F14" s="201"/>
      <c r="G14" s="201"/>
      <c r="H14" s="201"/>
    </row>
    <row r="15" spans="1:8" ht="12.75">
      <c r="A15" s="204"/>
      <c r="B15" s="201"/>
      <c r="C15" s="203"/>
      <c r="D15" s="201"/>
      <c r="E15" s="201"/>
      <c r="F15" s="201"/>
      <c r="G15" s="201"/>
      <c r="H15" s="201"/>
    </row>
    <row r="16" spans="1:8" ht="12.75">
      <c r="A16" s="201"/>
      <c r="B16" s="208"/>
      <c r="C16" s="201"/>
      <c r="D16" s="201"/>
      <c r="E16" s="201"/>
      <c r="F16" s="201"/>
      <c r="G16" s="201"/>
      <c r="H16" s="201"/>
    </row>
    <row r="17" spans="1:8" ht="12.75">
      <c r="A17" s="201"/>
      <c r="B17" s="209"/>
      <c r="C17" s="201"/>
      <c r="D17" s="203"/>
      <c r="E17" s="201"/>
      <c r="F17" s="201"/>
      <c r="G17" s="201"/>
      <c r="H17" s="201"/>
    </row>
    <row r="18" spans="1:8" ht="12.75">
      <c r="A18" s="201"/>
      <c r="B18" s="209"/>
      <c r="C18" s="201"/>
      <c r="D18" s="203"/>
      <c r="E18" s="201"/>
      <c r="F18" s="201"/>
      <c r="G18" s="201"/>
      <c r="H18" s="201"/>
    </row>
    <row r="19" spans="1:8" ht="12.75">
      <c r="A19" s="201"/>
      <c r="B19" s="209"/>
      <c r="C19" s="201"/>
      <c r="D19" s="203"/>
      <c r="E19" s="201"/>
      <c r="F19" s="201"/>
      <c r="G19" s="201"/>
      <c r="H19" s="201"/>
    </row>
    <row r="20" spans="1:8" ht="12.75">
      <c r="A20" s="201"/>
      <c r="B20" s="209"/>
      <c r="C20" s="201"/>
      <c r="D20" s="203"/>
      <c r="E20" s="201"/>
      <c r="F20" s="201"/>
      <c r="G20" s="201"/>
      <c r="H20" s="201"/>
    </row>
    <row r="21" spans="1:8" ht="12.75">
      <c r="A21" s="201"/>
      <c r="B21" s="209"/>
      <c r="C21" s="201"/>
      <c r="D21" s="203"/>
      <c r="E21" s="201"/>
      <c r="F21" s="201"/>
      <c r="G21" s="201"/>
      <c r="H21" s="201"/>
    </row>
    <row r="22" spans="1:8" ht="12.75">
      <c r="A22" s="201"/>
      <c r="B22" s="209"/>
      <c r="C22" s="201"/>
      <c r="D22" s="203"/>
      <c r="E22" s="201"/>
      <c r="F22" s="201"/>
      <c r="G22" s="201"/>
      <c r="H22" s="201"/>
    </row>
    <row r="23" spans="1:8" ht="12.75">
      <c r="A23" s="201"/>
      <c r="B23" s="209"/>
      <c r="C23" s="201"/>
      <c r="D23" s="203"/>
      <c r="E23" s="201"/>
      <c r="F23" s="201"/>
      <c r="G23" s="201"/>
      <c r="H23" s="201"/>
    </row>
    <row r="24" spans="1:8" ht="12.75">
      <c r="A24" s="201"/>
      <c r="B24" s="209"/>
      <c r="C24" s="201"/>
      <c r="D24" s="203"/>
      <c r="E24" s="201"/>
      <c r="F24" s="201"/>
      <c r="G24" s="201"/>
      <c r="H24" s="201"/>
    </row>
    <row r="25" spans="1:8" ht="12.75">
      <c r="A25" s="201"/>
      <c r="B25" s="209"/>
      <c r="C25" s="201"/>
      <c r="D25" s="203"/>
      <c r="E25" s="201"/>
      <c r="F25" s="201"/>
      <c r="G25" s="201"/>
      <c r="H25" s="201"/>
    </row>
    <row r="26" spans="1:8" ht="12.75">
      <c r="A26" s="201"/>
      <c r="B26" s="209"/>
      <c r="C26" s="201"/>
      <c r="D26" s="203"/>
      <c r="E26" s="201"/>
      <c r="F26" s="201"/>
      <c r="G26" s="201"/>
      <c r="H26" s="201"/>
    </row>
    <row r="27" spans="1:8" ht="12.75">
      <c r="A27" s="201"/>
      <c r="B27" s="204"/>
      <c r="C27" s="228"/>
      <c r="D27" s="228"/>
      <c r="E27" s="201"/>
      <c r="F27" s="201"/>
      <c r="G27" s="201"/>
      <c r="H27" s="201"/>
    </row>
    <row r="28" spans="1:8" ht="12.75">
      <c r="A28" s="201"/>
      <c r="B28" s="201"/>
      <c r="C28" s="203"/>
      <c r="D28" s="201"/>
      <c r="E28" s="201"/>
      <c r="F28" s="201"/>
      <c r="G28" s="201"/>
      <c r="H28" s="201"/>
    </row>
    <row r="29" spans="1:8" ht="12.75">
      <c r="A29" s="201"/>
      <c r="B29" s="201"/>
      <c r="C29" s="203"/>
      <c r="D29" s="201"/>
      <c r="E29" s="201"/>
      <c r="F29" s="201"/>
      <c r="G29" s="201"/>
      <c r="H29" s="201"/>
    </row>
    <row r="30" spans="1:8" ht="12.75">
      <c r="A30" s="201"/>
      <c r="B30" s="201"/>
      <c r="C30" s="203"/>
      <c r="D30" s="201"/>
      <c r="E30" s="201"/>
      <c r="F30" s="201"/>
      <c r="G30" s="201"/>
      <c r="H30" s="201"/>
    </row>
    <row r="31" spans="1:7" ht="12.75">
      <c r="A31" s="201"/>
      <c r="B31" s="201"/>
      <c r="C31" s="203"/>
      <c r="D31" s="201"/>
      <c r="E31" s="201"/>
      <c r="F31" s="201"/>
      <c r="G31" s="201"/>
    </row>
    <row r="32" spans="1:7" ht="12.75">
      <c r="A32" s="201"/>
      <c r="B32" s="201"/>
      <c r="C32" s="203"/>
      <c r="D32" s="201"/>
      <c r="E32" s="201"/>
      <c r="F32" s="201"/>
      <c r="G32" s="201"/>
    </row>
    <row r="33" spans="1:7" ht="12.75">
      <c r="A33" s="201"/>
      <c r="B33" s="201"/>
      <c r="C33" s="203"/>
      <c r="D33" s="201"/>
      <c r="E33" s="201"/>
      <c r="F33" s="201"/>
      <c r="G33" s="201"/>
    </row>
    <row r="34" ht="12.75">
      <c r="C34" s="196"/>
    </row>
    <row r="35" ht="12.75">
      <c r="C35" s="196"/>
    </row>
    <row r="36" ht="12.75">
      <c r="C36" s="196"/>
    </row>
    <row r="37" ht="12.75">
      <c r="C37" s="196"/>
    </row>
    <row r="38" ht="12.75">
      <c r="C38" s="196"/>
    </row>
    <row r="39" ht="12.75">
      <c r="C39" s="196"/>
    </row>
    <row r="40" ht="12.75">
      <c r="C40" s="196"/>
    </row>
    <row r="41" ht="12.75">
      <c r="C41" s="196"/>
    </row>
    <row r="42" ht="12.75">
      <c r="C42" s="196"/>
    </row>
    <row r="43" ht="12.75">
      <c r="C43" s="196"/>
    </row>
    <row r="44" ht="12.75">
      <c r="C44" s="196"/>
    </row>
    <row r="45" ht="12.75">
      <c r="C45" s="196"/>
    </row>
    <row r="46" ht="12.75">
      <c r="C46" s="196"/>
    </row>
    <row r="47" ht="12.75">
      <c r="C47" s="196"/>
    </row>
    <row r="48" ht="12.75">
      <c r="C48" s="196"/>
    </row>
    <row r="49" ht="12.75">
      <c r="C49" s="196"/>
    </row>
    <row r="50" ht="12.75">
      <c r="C50" s="196"/>
    </row>
    <row r="51" ht="12.75">
      <c r="C51" s="196"/>
    </row>
    <row r="52" ht="12.75">
      <c r="C52" s="196"/>
    </row>
    <row r="53" ht="12.75">
      <c r="C53" s="196"/>
    </row>
    <row r="54" ht="12.75">
      <c r="C54" s="196"/>
    </row>
    <row r="55" ht="12.75">
      <c r="C55" s="196"/>
    </row>
    <row r="56" ht="12.75">
      <c r="C56" s="196"/>
    </row>
    <row r="57" ht="12.75">
      <c r="C57" s="196"/>
    </row>
    <row r="58" ht="12.75">
      <c r="C58" s="196"/>
    </row>
    <row r="59" ht="12.75">
      <c r="C59" s="196"/>
    </row>
    <row r="60" ht="12.75">
      <c r="C60" s="196"/>
    </row>
    <row r="61" ht="12.75">
      <c r="C61" s="196"/>
    </row>
    <row r="62" ht="12.75">
      <c r="C62" s="196"/>
    </row>
    <row r="63" ht="12.75">
      <c r="C63" s="196"/>
    </row>
    <row r="64" ht="12.75">
      <c r="C64" s="196"/>
    </row>
    <row r="65" ht="12.75">
      <c r="C65" s="196"/>
    </row>
    <row r="66" ht="12.75">
      <c r="C66" s="196"/>
    </row>
    <row r="67" ht="12.75">
      <c r="C67" s="196"/>
    </row>
    <row r="68" ht="12.75">
      <c r="C68" s="196"/>
    </row>
    <row r="69" ht="12.75">
      <c r="C69" s="196"/>
    </row>
    <row r="70" ht="12.75">
      <c r="C70" s="196"/>
    </row>
    <row r="71" ht="12.75">
      <c r="C71" s="196"/>
    </row>
    <row r="72" ht="12.75">
      <c r="C72" s="196"/>
    </row>
    <row r="73" ht="12.75">
      <c r="C73" s="196"/>
    </row>
    <row r="74" ht="12.75">
      <c r="C74" s="196"/>
    </row>
    <row r="75" ht="12.75">
      <c r="C75" s="196"/>
    </row>
    <row r="76" ht="12.75">
      <c r="C76" s="196"/>
    </row>
    <row r="77" ht="12.75">
      <c r="C77" s="196"/>
    </row>
    <row r="78" ht="12.75">
      <c r="C78" s="196"/>
    </row>
    <row r="79" ht="12.75">
      <c r="C79" s="196"/>
    </row>
    <row r="80" ht="12.75">
      <c r="C80" s="196"/>
    </row>
    <row r="81" ht="12.75">
      <c r="C81" s="196"/>
    </row>
    <row r="82" ht="12.75">
      <c r="C82" s="196"/>
    </row>
    <row r="83" ht="12.75">
      <c r="C83" s="196"/>
    </row>
    <row r="84" ht="12.75">
      <c r="C84" s="196"/>
    </row>
    <row r="85" ht="12.75">
      <c r="C85" s="196"/>
    </row>
    <row r="86" ht="12.75">
      <c r="C86" s="196"/>
    </row>
    <row r="87" ht="12.75">
      <c r="C87" s="196"/>
    </row>
    <row r="88" ht="12.75">
      <c r="C88" s="196"/>
    </row>
    <row r="89" ht="12.75">
      <c r="C89" s="196"/>
    </row>
    <row r="90" ht="12.75">
      <c r="C90" s="196"/>
    </row>
    <row r="91" ht="12.75">
      <c r="C91" s="196"/>
    </row>
    <row r="92" ht="12.75">
      <c r="C92" s="196"/>
    </row>
    <row r="93" ht="12.75">
      <c r="C93" s="196"/>
    </row>
    <row r="94" ht="12.75">
      <c r="C94" s="196"/>
    </row>
    <row r="95" ht="12.75">
      <c r="C95" s="196"/>
    </row>
    <row r="96" ht="12.75">
      <c r="C96" s="196"/>
    </row>
    <row r="97" ht="12.75">
      <c r="C97" s="196"/>
    </row>
    <row r="98" ht="12.75">
      <c r="C98" s="196"/>
    </row>
    <row r="99" ht="12.75">
      <c r="C99" s="196"/>
    </row>
    <row r="100" ht="12.75">
      <c r="C100" s="196"/>
    </row>
    <row r="101" ht="12.75">
      <c r="C101" s="196"/>
    </row>
    <row r="102" ht="12.75">
      <c r="C102" s="196"/>
    </row>
    <row r="103" ht="12.75">
      <c r="C103" s="196"/>
    </row>
    <row r="104" ht="12.75">
      <c r="C104" s="196"/>
    </row>
    <row r="105" ht="12.75">
      <c r="C105" s="196"/>
    </row>
    <row r="106" ht="12.75">
      <c r="C106" s="196"/>
    </row>
    <row r="107" ht="12.75">
      <c r="C107" s="196"/>
    </row>
    <row r="108" ht="12.75">
      <c r="C108" s="196"/>
    </row>
    <row r="109" ht="12.75">
      <c r="C109" s="196"/>
    </row>
    <row r="110" ht="12.75">
      <c r="C110" s="196"/>
    </row>
    <row r="111" ht="12.75">
      <c r="C111" s="196"/>
    </row>
    <row r="112" ht="12.75">
      <c r="C112" s="196"/>
    </row>
    <row r="113" ht="12.75">
      <c r="C113" s="196"/>
    </row>
    <row r="114" ht="12.75">
      <c r="C114" s="196"/>
    </row>
    <row r="115" ht="12.75">
      <c r="C115" s="196"/>
    </row>
    <row r="116" ht="12.75">
      <c r="C116" s="196"/>
    </row>
    <row r="117" ht="12.75">
      <c r="C117" s="196"/>
    </row>
    <row r="118" ht="12.75">
      <c r="C118" s="196"/>
    </row>
    <row r="119" ht="12.75">
      <c r="C119" s="196"/>
    </row>
    <row r="120" ht="12.75">
      <c r="C120" s="196"/>
    </row>
    <row r="121" ht="12.75">
      <c r="C121" s="196"/>
    </row>
    <row r="122" ht="12.75">
      <c r="C122" s="196"/>
    </row>
    <row r="123" ht="12.75">
      <c r="C123" s="196"/>
    </row>
    <row r="124" ht="12.75">
      <c r="C124" s="196"/>
    </row>
    <row r="125" ht="12.75">
      <c r="C125" s="196"/>
    </row>
    <row r="126" ht="12.75">
      <c r="C126" s="196"/>
    </row>
    <row r="127" ht="12.75">
      <c r="C127" s="196"/>
    </row>
    <row r="128" ht="12.75">
      <c r="C128" s="196"/>
    </row>
    <row r="129" ht="12.75">
      <c r="C129" s="196"/>
    </row>
    <row r="130" ht="12.75">
      <c r="C130" s="196"/>
    </row>
    <row r="131" ht="12.75">
      <c r="C131" s="196"/>
    </row>
    <row r="132" ht="12.75">
      <c r="C132" s="196"/>
    </row>
    <row r="133" ht="12.75">
      <c r="C133" s="196"/>
    </row>
    <row r="134" ht="12.75">
      <c r="C134" s="196"/>
    </row>
    <row r="135" ht="12.75">
      <c r="C135" s="196"/>
    </row>
    <row r="136" ht="12.75">
      <c r="C136" s="196"/>
    </row>
    <row r="137" ht="12.75">
      <c r="C137" s="196"/>
    </row>
    <row r="138" ht="12.75">
      <c r="C138" s="196"/>
    </row>
    <row r="139" ht="12.75">
      <c r="C139" s="196"/>
    </row>
    <row r="140" ht="12.75">
      <c r="C140" s="196"/>
    </row>
    <row r="141" ht="12.75">
      <c r="C141" s="196"/>
    </row>
    <row r="142" ht="12.75">
      <c r="C142" s="196"/>
    </row>
    <row r="143" ht="12.75">
      <c r="C143" s="196"/>
    </row>
    <row r="144" ht="12.75">
      <c r="C144" s="196"/>
    </row>
    <row r="145" ht="12.75">
      <c r="C145" s="196"/>
    </row>
    <row r="146" ht="12.75">
      <c r="C146" s="196"/>
    </row>
    <row r="147" ht="12.75">
      <c r="C147" s="196"/>
    </row>
    <row r="148" ht="12.75">
      <c r="C148" s="196"/>
    </row>
    <row r="149" ht="12.75">
      <c r="C149" s="196"/>
    </row>
    <row r="150" ht="12.75">
      <c r="C150" s="196"/>
    </row>
    <row r="151" ht="12.75">
      <c r="C151" s="196"/>
    </row>
    <row r="152" ht="12.75">
      <c r="C152" s="196"/>
    </row>
    <row r="153" ht="12.75">
      <c r="C153" s="196"/>
    </row>
    <row r="154" ht="12.75">
      <c r="C154" s="196"/>
    </row>
    <row r="155" ht="12.75">
      <c r="C155" s="196"/>
    </row>
    <row r="156" ht="12.75">
      <c r="C156" s="196"/>
    </row>
    <row r="157" ht="12.75">
      <c r="C157" s="196"/>
    </row>
    <row r="158" ht="12.75">
      <c r="C158" s="196"/>
    </row>
    <row r="159" ht="12.75">
      <c r="C159" s="196"/>
    </row>
    <row r="160" ht="12.75">
      <c r="C160" s="196"/>
    </row>
    <row r="161" ht="12.75">
      <c r="C161" s="196"/>
    </row>
    <row r="162" ht="12.75">
      <c r="C162" s="196"/>
    </row>
    <row r="163" ht="12.75">
      <c r="C163" s="196"/>
    </row>
    <row r="164" ht="12.75">
      <c r="C164" s="196"/>
    </row>
    <row r="165" ht="12.75">
      <c r="C165" s="196"/>
    </row>
    <row r="166" ht="12.75">
      <c r="C166" s="196"/>
    </row>
    <row r="167" ht="12.75">
      <c r="C167" s="196"/>
    </row>
    <row r="168" ht="12.75">
      <c r="C168" s="196"/>
    </row>
    <row r="169" ht="12.75">
      <c r="C169" s="196"/>
    </row>
    <row r="170" ht="12.75">
      <c r="C170" s="196"/>
    </row>
    <row r="171" ht="12.75">
      <c r="C171" s="196"/>
    </row>
    <row r="172" ht="12.75">
      <c r="C172" s="196"/>
    </row>
    <row r="173" ht="12.75">
      <c r="C173" s="196"/>
    </row>
    <row r="174" ht="12.75">
      <c r="C174" s="196"/>
    </row>
    <row r="175" ht="12.75">
      <c r="C175" s="196"/>
    </row>
    <row r="176" ht="12.75">
      <c r="C176" s="196"/>
    </row>
    <row r="177" ht="12.75">
      <c r="C177" s="196"/>
    </row>
    <row r="178" ht="12.75">
      <c r="C178" s="196"/>
    </row>
    <row r="179" ht="12.75">
      <c r="C179" s="196"/>
    </row>
    <row r="180" ht="12.75">
      <c r="C180" s="196"/>
    </row>
    <row r="181" ht="12.75">
      <c r="C181" s="196"/>
    </row>
    <row r="182" ht="12.75">
      <c r="C182" s="196"/>
    </row>
    <row r="183" ht="12.75">
      <c r="C183" s="196"/>
    </row>
    <row r="184" ht="12.75">
      <c r="C184" s="196"/>
    </row>
    <row r="185" ht="12.75">
      <c r="C185" s="196"/>
    </row>
    <row r="186" ht="12.75">
      <c r="C186" s="196"/>
    </row>
    <row r="187" ht="12.75">
      <c r="C187" s="196"/>
    </row>
    <row r="188" ht="12.75">
      <c r="C188" s="196"/>
    </row>
    <row r="189" ht="12.75">
      <c r="C189" s="196"/>
    </row>
    <row r="190" ht="12.75">
      <c r="C190" s="196"/>
    </row>
    <row r="191" ht="12.75">
      <c r="C191" s="196"/>
    </row>
    <row r="192" ht="12.75">
      <c r="C192" s="196"/>
    </row>
    <row r="193" ht="12.75">
      <c r="C193" s="196"/>
    </row>
    <row r="194" ht="12.75">
      <c r="C194" s="196"/>
    </row>
    <row r="195" ht="12.75">
      <c r="C195" s="196"/>
    </row>
    <row r="196" ht="12.75">
      <c r="C196" s="196"/>
    </row>
    <row r="197" ht="12.75">
      <c r="C197" s="196"/>
    </row>
    <row r="198" ht="12.75">
      <c r="C198" s="196"/>
    </row>
    <row r="199" ht="12.75">
      <c r="C199" s="196"/>
    </row>
    <row r="200" ht="12.75">
      <c r="C200" s="196"/>
    </row>
    <row r="201" ht="12.75">
      <c r="C201" s="196"/>
    </row>
    <row r="202" ht="12.75">
      <c r="C202" s="196"/>
    </row>
    <row r="203" ht="12.75">
      <c r="C203" s="196"/>
    </row>
    <row r="204" ht="12.75">
      <c r="C204" s="196"/>
    </row>
    <row r="205" ht="12.75">
      <c r="C205" s="196"/>
    </row>
    <row r="206" ht="12.75">
      <c r="C206" s="196"/>
    </row>
    <row r="207" ht="12.75">
      <c r="C207" s="196"/>
    </row>
    <row r="208" ht="12.75">
      <c r="C208" s="196"/>
    </row>
    <row r="209" ht="12.75">
      <c r="C209" s="196"/>
    </row>
    <row r="210" ht="12.75">
      <c r="C210" s="196"/>
    </row>
    <row r="211" ht="12.75">
      <c r="C211" s="196"/>
    </row>
    <row r="212" ht="12.75">
      <c r="C212" s="196"/>
    </row>
    <row r="213" ht="12.75">
      <c r="C213" s="196"/>
    </row>
    <row r="214" ht="12.75">
      <c r="C214" s="196"/>
    </row>
    <row r="215" ht="12.75">
      <c r="C215" s="196"/>
    </row>
    <row r="216" ht="12.75">
      <c r="C216" s="196"/>
    </row>
    <row r="217" ht="12.75">
      <c r="C217" s="196"/>
    </row>
    <row r="218" ht="12.75">
      <c r="C218" s="196"/>
    </row>
    <row r="219" ht="12.75">
      <c r="C219" s="196"/>
    </row>
    <row r="220" ht="12.75">
      <c r="C220" s="196"/>
    </row>
    <row r="221" ht="12.75">
      <c r="C221" s="196"/>
    </row>
    <row r="222" ht="12.75">
      <c r="C222" s="196"/>
    </row>
    <row r="223" ht="12.75">
      <c r="C223" s="196"/>
    </row>
    <row r="224" ht="12.75">
      <c r="C224" s="196"/>
    </row>
    <row r="225" ht="12.75">
      <c r="C225" s="196"/>
    </row>
    <row r="226" ht="12.75">
      <c r="C226" s="196"/>
    </row>
    <row r="227" ht="12.75">
      <c r="C227" s="196"/>
    </row>
    <row r="228" ht="12.75">
      <c r="C228" s="196"/>
    </row>
    <row r="229" ht="12.75">
      <c r="C229" s="196"/>
    </row>
    <row r="230" ht="12.75">
      <c r="C230" s="196"/>
    </row>
    <row r="231" ht="12.75">
      <c r="C231" s="196"/>
    </row>
    <row r="232" ht="12.75">
      <c r="C232" s="196"/>
    </row>
    <row r="233" ht="12.75">
      <c r="C233" s="196"/>
    </row>
    <row r="234" ht="12.75">
      <c r="C234" s="196"/>
    </row>
    <row r="235" ht="12.75">
      <c r="C235" s="196"/>
    </row>
    <row r="236" ht="12.75">
      <c r="C236" s="196"/>
    </row>
    <row r="237" ht="12.75">
      <c r="C237" s="196"/>
    </row>
    <row r="238" ht="12.75">
      <c r="C238" s="196"/>
    </row>
    <row r="239" ht="12.75">
      <c r="C239" s="196"/>
    </row>
    <row r="240" ht="12.75">
      <c r="C240" s="196"/>
    </row>
    <row r="241" ht="12.75">
      <c r="C241" s="196"/>
    </row>
    <row r="242" ht="12.75">
      <c r="C242" s="196"/>
    </row>
    <row r="243" ht="12.75">
      <c r="C243" s="196"/>
    </row>
    <row r="244" ht="12.75">
      <c r="C244" s="196"/>
    </row>
    <row r="245" ht="12.75">
      <c r="C245" s="196"/>
    </row>
    <row r="246" ht="12.75">
      <c r="C246" s="196"/>
    </row>
    <row r="247" ht="12.75">
      <c r="C247" s="196"/>
    </row>
    <row r="248" ht="12.75">
      <c r="C248" s="196"/>
    </row>
    <row r="249" ht="12.75">
      <c r="C249" s="196"/>
    </row>
    <row r="250" ht="12.75">
      <c r="C250" s="196"/>
    </row>
    <row r="251" ht="12.75">
      <c r="C251" s="196"/>
    </row>
    <row r="252" ht="12.75">
      <c r="C252" s="19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2"/>
  <sheetViews>
    <sheetView workbookViewId="0" topLeftCell="A1">
      <selection activeCell="D28" sqref="D28"/>
    </sheetView>
  </sheetViews>
  <sheetFormatPr defaultColWidth="11.421875" defaultRowHeight="12.75"/>
  <cols>
    <col min="1" max="1" width="3.28125" style="30" customWidth="1"/>
    <col min="2" max="2" width="28.00390625" style="4" customWidth="1"/>
    <col min="3" max="3" width="7.57421875" style="4" customWidth="1"/>
    <col min="4" max="4" width="12.140625" style="4" customWidth="1"/>
    <col min="5" max="10" width="9.8515625" style="4" customWidth="1"/>
    <col min="11" max="11" width="12.57421875" style="4" customWidth="1"/>
    <col min="12" max="12" width="9.57421875" style="4" customWidth="1"/>
    <col min="13" max="13" width="9.8515625" style="5" customWidth="1"/>
    <col min="14" max="14" width="9.8515625" style="4" customWidth="1"/>
    <col min="15" max="15" width="9.8515625" style="5" customWidth="1"/>
    <col min="16" max="16384" width="11.421875" style="4" customWidth="1"/>
  </cols>
  <sheetData>
    <row r="1" spans="1:26" s="92" customFormat="1" ht="18.75">
      <c r="A1" s="139" t="s">
        <v>64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8.75">
      <c r="A2" s="26"/>
      <c r="H2" s="5"/>
      <c r="I2" s="5"/>
      <c r="J2" s="5"/>
      <c r="K2" s="5"/>
      <c r="L2" s="5"/>
      <c r="N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15" s="40" customFormat="1" ht="18.75">
      <c r="A3" s="46"/>
      <c r="C3" s="40" t="s">
        <v>52</v>
      </c>
      <c r="D3" s="39" t="s">
        <v>21</v>
      </c>
      <c r="F3" s="58"/>
      <c r="G3" s="10" t="s">
        <v>20</v>
      </c>
      <c r="K3" s="41" t="s">
        <v>38</v>
      </c>
      <c r="L3" s="10" t="s">
        <v>54</v>
      </c>
      <c r="O3" s="47"/>
    </row>
    <row r="4" spans="3:15" s="40" customFormat="1" ht="12.75">
      <c r="C4" s="42" t="s">
        <v>53</v>
      </c>
      <c r="D4" s="48" t="s">
        <v>60</v>
      </c>
      <c r="E4" s="40" t="s">
        <v>61</v>
      </c>
      <c r="F4" s="58" t="s">
        <v>25</v>
      </c>
      <c r="G4" s="40" t="s">
        <v>22</v>
      </c>
      <c r="H4" s="40" t="s">
        <v>23</v>
      </c>
      <c r="I4" s="40" t="s">
        <v>24</v>
      </c>
      <c r="J4" s="40" t="s">
        <v>25</v>
      </c>
      <c r="K4" s="41" t="s">
        <v>39</v>
      </c>
      <c r="L4" s="40" t="s">
        <v>26</v>
      </c>
      <c r="M4" s="40" t="s">
        <v>27</v>
      </c>
      <c r="N4" s="40" t="s">
        <v>28</v>
      </c>
      <c r="O4" s="47" t="s">
        <v>25</v>
      </c>
    </row>
    <row r="5" spans="4:15" s="43" customFormat="1" ht="13.5" thickBot="1">
      <c r="D5" s="51" t="s">
        <v>65</v>
      </c>
      <c r="E5" s="43" t="s">
        <v>66</v>
      </c>
      <c r="F5" s="50" t="s">
        <v>62</v>
      </c>
      <c r="G5" s="43" t="s">
        <v>50</v>
      </c>
      <c r="H5" s="43" t="s">
        <v>49</v>
      </c>
      <c r="I5" s="43" t="s">
        <v>48</v>
      </c>
      <c r="J5" s="49" t="s">
        <v>63</v>
      </c>
      <c r="K5" s="44" t="s">
        <v>59</v>
      </c>
      <c r="O5" s="45"/>
    </row>
    <row r="6" spans="1:15" s="5" customFormat="1" ht="15.75">
      <c r="A6" s="27" t="s">
        <v>55</v>
      </c>
      <c r="C6" s="13"/>
      <c r="D6" s="14"/>
      <c r="E6" s="57"/>
      <c r="F6" s="59"/>
      <c r="K6" s="35"/>
      <c r="O6" s="28"/>
    </row>
    <row r="7" spans="1:15" s="5" customFormat="1" ht="13.5" customHeight="1">
      <c r="A7" s="27"/>
      <c r="B7" s="5" t="s">
        <v>40</v>
      </c>
      <c r="C7" s="29" t="s">
        <v>43</v>
      </c>
      <c r="D7" s="14" t="e">
        <f>'Egenfin. virksomhet'!#REF!</f>
        <v>#REF!</v>
      </c>
      <c r="E7" s="5" t="e">
        <f>'Egenfin. virksomhet'!#REF!</f>
        <v>#REF!</v>
      </c>
      <c r="F7" s="59">
        <f>'Egenfin. virksomhet'!D13</f>
        <v>25726600</v>
      </c>
      <c r="G7" s="5" t="e">
        <f>'Egenfin. virksomhet'!#REF!</f>
        <v>#REF!</v>
      </c>
      <c r="H7" s="5" t="e">
        <f>'Egenfin. virksomhet'!#REF!</f>
        <v>#REF!</v>
      </c>
      <c r="I7" s="5" t="e">
        <f>'Egenfin. virksomhet'!#REF!</f>
        <v>#REF!</v>
      </c>
      <c r="J7" s="5" t="e">
        <f>'Egenfin. virksomhet'!#REF!</f>
        <v>#REF!</v>
      </c>
      <c r="K7" s="35" t="e">
        <f>'Egenfin. virksomhet'!#REF!</f>
        <v>#REF!</v>
      </c>
      <c r="L7" s="5" t="e">
        <f>'Egenfin. virksomhet'!F13</f>
        <v>#REF!</v>
      </c>
      <c r="M7" s="5">
        <f>'Egenfin. virksomhet'!G13</f>
        <v>0</v>
      </c>
      <c r="N7" s="5">
        <f>'Egenfin. virksomhet'!H13</f>
        <v>0</v>
      </c>
      <c r="O7" s="28" t="e">
        <f>'Egenfin. virksomhet'!I13</f>
        <v>#REF!</v>
      </c>
    </row>
    <row r="8" spans="1:15" s="5" customFormat="1" ht="12.75">
      <c r="A8" s="10"/>
      <c r="B8" s="5" t="s">
        <v>0</v>
      </c>
      <c r="C8" s="13">
        <v>100000</v>
      </c>
      <c r="D8" s="14" t="e">
        <f>'Egenfin. virksomhet'!#REF!</f>
        <v>#REF!</v>
      </c>
      <c r="E8" s="5" t="e">
        <f>'Egenfin. virksomhet'!#REF!</f>
        <v>#REF!</v>
      </c>
      <c r="F8" s="59">
        <f>'Egenfin. virksomhet'!D25</f>
        <v>0</v>
      </c>
      <c r="G8" s="5" t="e">
        <f>'Egenfin. virksomhet'!#REF!</f>
        <v>#REF!</v>
      </c>
      <c r="H8" s="5" t="e">
        <f>'Egenfin. virksomhet'!#REF!</f>
        <v>#REF!</v>
      </c>
      <c r="I8" s="5" t="e">
        <f>'Egenfin. virksomhet'!#REF!</f>
        <v>#REF!</v>
      </c>
      <c r="J8" s="5">
        <f>'Egenfin. virksomhet'!E25</f>
        <v>2228301</v>
      </c>
      <c r="K8" s="35" t="e">
        <f>'Egenfin. virksomhet'!#REF!</f>
        <v>#REF!</v>
      </c>
      <c r="L8" s="5">
        <f>'Egenfin. virksomhet'!F25</f>
        <v>0</v>
      </c>
      <c r="M8" s="5">
        <f>'Egenfin. virksomhet'!G25</f>
        <v>0</v>
      </c>
      <c r="N8" s="5">
        <f>'Egenfin. virksomhet'!H25</f>
        <v>0</v>
      </c>
      <c r="O8" s="28">
        <f>'Egenfin. virksomhet'!I25</f>
        <v>0</v>
      </c>
    </row>
    <row r="9" spans="1:15" s="5" customFormat="1" ht="12.75">
      <c r="A9" s="10"/>
      <c r="B9" s="5" t="s">
        <v>1</v>
      </c>
      <c r="C9" s="13">
        <v>400000</v>
      </c>
      <c r="D9" s="14" t="e">
        <f>'Egenfin. virksomhet'!#REF!</f>
        <v>#REF!</v>
      </c>
      <c r="E9" s="5" t="e">
        <f>'Egenfin. virksomhet'!#REF!</f>
        <v>#REF!</v>
      </c>
      <c r="F9" s="59">
        <f>'Egenfin. virksomhet'!D29</f>
        <v>0</v>
      </c>
      <c r="G9" s="5" t="e">
        <f>'Egenfin. virksomhet'!#REF!</f>
        <v>#REF!</v>
      </c>
      <c r="H9" s="5" t="e">
        <f>'Egenfin. virksomhet'!#REF!</f>
        <v>#REF!</v>
      </c>
      <c r="I9" s="5" t="e">
        <f>'Egenfin. virksomhet'!#REF!</f>
        <v>#REF!</v>
      </c>
      <c r="J9" s="5">
        <f>'Egenfin. virksomhet'!E29</f>
        <v>941638</v>
      </c>
      <c r="K9" s="35" t="e">
        <f>'Egenfin. virksomhet'!#REF!</f>
        <v>#REF!</v>
      </c>
      <c r="L9" s="5">
        <f>'Egenfin. virksomhet'!F29</f>
        <v>0</v>
      </c>
      <c r="M9" s="5">
        <f>'Egenfin. virksomhet'!G29</f>
        <v>0</v>
      </c>
      <c r="N9" s="5">
        <f>'Egenfin. virksomhet'!H29</f>
        <v>0</v>
      </c>
      <c r="O9" s="28">
        <f>'Egenfin. virksomhet'!I29</f>
        <v>0</v>
      </c>
    </row>
    <row r="10" spans="1:15" s="5" customFormat="1" ht="12.75">
      <c r="A10" s="10"/>
      <c r="B10" s="5" t="s">
        <v>2</v>
      </c>
      <c r="C10" s="13">
        <v>500000</v>
      </c>
      <c r="D10" s="14" t="e">
        <f>'Egenfin. virksomhet'!#REF!</f>
        <v>#REF!</v>
      </c>
      <c r="E10" s="5" t="e">
        <f>'Egenfin. virksomhet'!#REF!</f>
        <v>#REF!</v>
      </c>
      <c r="F10" s="59">
        <f>'Egenfin. virksomhet'!D32</f>
        <v>0</v>
      </c>
      <c r="G10" s="5" t="e">
        <f>'Egenfin. virksomhet'!#REF!</f>
        <v>#REF!</v>
      </c>
      <c r="H10" s="5" t="e">
        <f>'Egenfin. virksomhet'!#REF!</f>
        <v>#REF!</v>
      </c>
      <c r="I10" s="5" t="e">
        <f>'Egenfin. virksomhet'!#REF!</f>
        <v>#REF!</v>
      </c>
      <c r="J10" s="5">
        <f>'Egenfin. virksomhet'!E32</f>
        <v>150000</v>
      </c>
      <c r="K10" s="35" t="e">
        <f>'Egenfin. virksomhet'!#REF!</f>
        <v>#REF!</v>
      </c>
      <c r="L10" s="5">
        <f>'Egenfin. virksomhet'!F32</f>
        <v>0</v>
      </c>
      <c r="M10" s="5">
        <f>'Egenfin. virksomhet'!G32</f>
        <v>0</v>
      </c>
      <c r="N10" s="5">
        <f>'Egenfin. virksomhet'!H32</f>
        <v>0</v>
      </c>
      <c r="O10" s="28">
        <f>'Egenfin. virksomhet'!I32</f>
        <v>0</v>
      </c>
    </row>
    <row r="11" spans="1:15" s="5" customFormat="1" ht="12.75">
      <c r="A11" s="10"/>
      <c r="B11" s="5" t="s">
        <v>3</v>
      </c>
      <c r="C11" s="13">
        <v>600000</v>
      </c>
      <c r="D11" s="14" t="e">
        <f>'Egenfin. virksomhet'!#REF!</f>
        <v>#REF!</v>
      </c>
      <c r="E11" s="5" t="e">
        <f>'Egenfin. virksomhet'!#REF!</f>
        <v>#REF!</v>
      </c>
      <c r="F11" s="59" t="e">
        <f>'Egenfin. virksomhet'!#REF!</f>
        <v>#REF!</v>
      </c>
      <c r="G11" s="5" t="e">
        <f>'Egenfin. virksomhet'!#REF!</f>
        <v>#REF!</v>
      </c>
      <c r="H11" s="5" t="e">
        <f>'Egenfin. virksomhet'!#REF!</f>
        <v>#REF!</v>
      </c>
      <c r="I11" s="5" t="e">
        <f>'Egenfin. virksomhet'!#REF!</f>
        <v>#REF!</v>
      </c>
      <c r="J11" s="5" t="e">
        <f>'Egenfin. virksomhet'!#REF!</f>
        <v>#REF!</v>
      </c>
      <c r="K11" s="35" t="e">
        <f>'Egenfin. virksomhet'!#REF!</f>
        <v>#REF!</v>
      </c>
      <c r="L11" s="5" t="e">
        <f>'Egenfin. virksomhet'!#REF!</f>
        <v>#REF!</v>
      </c>
      <c r="M11" s="5" t="e">
        <f>'Egenfin. virksomhet'!#REF!</f>
        <v>#REF!</v>
      </c>
      <c r="N11" s="5" t="e">
        <f>'Egenfin. virksomhet'!#REF!</f>
        <v>#REF!</v>
      </c>
      <c r="O11" s="28" t="e">
        <f>'Egenfin. virksomhet'!#REF!</f>
        <v>#REF!</v>
      </c>
    </row>
    <row r="12" spans="2:15" ht="12.75">
      <c r="B12" s="4" t="s">
        <v>4</v>
      </c>
      <c r="C12" s="3">
        <v>610000</v>
      </c>
      <c r="D12" s="14" t="e">
        <f>'Egenfin. virksomhet'!#REF!</f>
        <v>#REF!</v>
      </c>
      <c r="E12" s="5" t="e">
        <f>'Egenfin. virksomhet'!#REF!</f>
        <v>#REF!</v>
      </c>
      <c r="F12" s="59">
        <f>'Egenfin. virksomhet'!D35</f>
        <v>0</v>
      </c>
      <c r="G12" s="4" t="e">
        <f>'Egenfin. virksomhet'!#REF!</f>
        <v>#REF!</v>
      </c>
      <c r="H12" s="4" t="e">
        <f>'Egenfin. virksomhet'!#REF!</f>
        <v>#REF!</v>
      </c>
      <c r="I12" s="4" t="e">
        <f>'Egenfin. virksomhet'!#REF!</f>
        <v>#REF!</v>
      </c>
      <c r="J12" s="4">
        <f>'Egenfin. virksomhet'!E35</f>
        <v>200000</v>
      </c>
      <c r="K12" s="35" t="e">
        <f>'Egenfin. virksomhet'!#REF!</f>
        <v>#REF!</v>
      </c>
      <c r="L12" s="4">
        <f>'Egenfin. virksomhet'!F35</f>
        <v>0</v>
      </c>
      <c r="M12" s="4">
        <f>'Egenfin. virksomhet'!G35</f>
        <v>0</v>
      </c>
      <c r="N12" s="4">
        <f>'Egenfin. virksomhet'!H35</f>
        <v>0</v>
      </c>
      <c r="O12" s="28">
        <f>'Egenfin. virksomhet'!I35</f>
        <v>0</v>
      </c>
    </row>
    <row r="13" spans="2:15" ht="12.75">
      <c r="B13" s="4" t="s">
        <v>5</v>
      </c>
      <c r="C13" s="3">
        <v>620000</v>
      </c>
      <c r="D13" s="56"/>
      <c r="E13" s="17"/>
      <c r="F13" s="60"/>
      <c r="G13" s="53"/>
      <c r="H13" s="53"/>
      <c r="I13" s="53"/>
      <c r="J13" s="53"/>
      <c r="K13" s="54"/>
      <c r="L13" s="53"/>
      <c r="M13" s="53"/>
      <c r="N13" s="53"/>
      <c r="O13" s="55"/>
    </row>
    <row r="14" spans="1:15" s="5" customFormat="1" ht="12.75">
      <c r="A14" s="10"/>
      <c r="B14" s="5" t="s">
        <v>6</v>
      </c>
      <c r="C14" s="13">
        <v>640000</v>
      </c>
      <c r="D14" s="14" t="e">
        <f>'Egenfin. virksomhet'!#REF!</f>
        <v>#REF!</v>
      </c>
      <c r="E14" s="5" t="e">
        <f>'Egenfin. virksomhet'!#REF!</f>
        <v>#REF!</v>
      </c>
      <c r="F14" s="59" t="e">
        <f>'Egenfin. virksomhet'!#REF!</f>
        <v>#REF!</v>
      </c>
      <c r="G14" s="5" t="e">
        <f>'Egenfin. virksomhet'!#REF!</f>
        <v>#REF!</v>
      </c>
      <c r="H14" s="5" t="e">
        <f>'Egenfin. virksomhet'!#REF!</f>
        <v>#REF!</v>
      </c>
      <c r="I14" s="5" t="e">
        <f>'Egenfin. virksomhet'!#REF!</f>
        <v>#REF!</v>
      </c>
      <c r="J14" s="5" t="e">
        <f>'Egenfin. virksomhet'!#REF!</f>
        <v>#REF!</v>
      </c>
      <c r="K14" s="35" t="e">
        <f>'Egenfin. virksomhet'!#REF!</f>
        <v>#REF!</v>
      </c>
      <c r="L14" s="5" t="e">
        <f>'Egenfin. virksomhet'!#REF!</f>
        <v>#REF!</v>
      </c>
      <c r="M14" s="5" t="e">
        <f>'Egenfin. virksomhet'!#REF!</f>
        <v>#REF!</v>
      </c>
      <c r="N14" s="5" t="e">
        <f>'Egenfin. virksomhet'!#REF!</f>
        <v>#REF!</v>
      </c>
      <c r="O14" s="28" t="e">
        <f>'Egenfin. virksomhet'!#REF!</f>
        <v>#REF!</v>
      </c>
    </row>
    <row r="15" spans="1:15" s="5" customFormat="1" ht="12.75">
      <c r="A15" s="10"/>
      <c r="B15" s="5" t="s">
        <v>7</v>
      </c>
      <c r="C15" s="13">
        <v>690000</v>
      </c>
      <c r="D15" s="14" t="e">
        <f>'Egenfin. virksomhet'!#REF!</f>
        <v>#REF!</v>
      </c>
      <c r="E15" s="5" t="e">
        <f>'Egenfin. virksomhet'!#REF!</f>
        <v>#REF!</v>
      </c>
      <c r="F15" s="59" t="e">
        <f>'Egenfin. virksomhet'!#REF!</f>
        <v>#REF!</v>
      </c>
      <c r="G15" s="5" t="e">
        <f>'Egenfin. virksomhet'!#REF!</f>
        <v>#REF!</v>
      </c>
      <c r="H15" s="5" t="e">
        <f>'Egenfin. virksomhet'!#REF!</f>
        <v>#REF!</v>
      </c>
      <c r="I15" s="5" t="e">
        <f>'Egenfin. virksomhet'!#REF!</f>
        <v>#REF!</v>
      </c>
      <c r="J15" s="5" t="e">
        <f>'Egenfin. virksomhet'!#REF!</f>
        <v>#REF!</v>
      </c>
      <c r="K15" s="35" t="e">
        <f>'Egenfin. virksomhet'!#REF!</f>
        <v>#REF!</v>
      </c>
      <c r="L15" s="5" t="e">
        <f>'Egenfin. virksomhet'!#REF!</f>
        <v>#REF!</v>
      </c>
      <c r="M15" s="5" t="e">
        <f>'Egenfin. virksomhet'!#REF!</f>
        <v>#REF!</v>
      </c>
      <c r="N15" s="5" t="e">
        <f>'Egenfin. virksomhet'!#REF!</f>
        <v>#REF!</v>
      </c>
      <c r="O15" s="28" t="e">
        <f>'Egenfin. virksomhet'!#REF!</f>
        <v>#REF!</v>
      </c>
    </row>
    <row r="16" spans="1:15" s="5" customFormat="1" ht="12.75">
      <c r="A16" s="10"/>
      <c r="B16" s="5" t="s">
        <v>8</v>
      </c>
      <c r="C16" s="13">
        <v>700000</v>
      </c>
      <c r="D16" s="14" t="e">
        <f>'Egenfin. virksomhet'!#REF!</f>
        <v>#REF!</v>
      </c>
      <c r="E16" s="5" t="e">
        <f>'Egenfin. virksomhet'!#REF!</f>
        <v>#REF!</v>
      </c>
      <c r="F16" s="59">
        <f>'Egenfin. virksomhet'!D38</f>
        <v>0</v>
      </c>
      <c r="G16" s="5" t="e">
        <f>'Egenfin. virksomhet'!#REF!</f>
        <v>#REF!</v>
      </c>
      <c r="H16" s="5" t="e">
        <f>'Egenfin. virksomhet'!#REF!</f>
        <v>#REF!</v>
      </c>
      <c r="I16" s="5" t="e">
        <f>'Egenfin. virksomhet'!#REF!</f>
        <v>#REF!</v>
      </c>
      <c r="J16" s="5">
        <f>'Egenfin. virksomhet'!E38</f>
        <v>300000</v>
      </c>
      <c r="K16" s="35" t="e">
        <f>'Egenfin. virksomhet'!#REF!</f>
        <v>#REF!</v>
      </c>
      <c r="L16" s="5">
        <f>'Egenfin. virksomhet'!F38</f>
        <v>0</v>
      </c>
      <c r="M16" s="5">
        <f>'Egenfin. virksomhet'!G38</f>
        <v>0</v>
      </c>
      <c r="N16" s="5">
        <f>'Egenfin. virksomhet'!H38</f>
        <v>0</v>
      </c>
      <c r="O16" s="28">
        <f>'Egenfin. virksomhet'!I38</f>
        <v>0</v>
      </c>
    </row>
    <row r="17" spans="1:15" s="5" customFormat="1" ht="12.75">
      <c r="A17" s="10"/>
      <c r="B17" s="5" t="s">
        <v>9</v>
      </c>
      <c r="C17" s="13">
        <v>730000</v>
      </c>
      <c r="D17" s="14" t="e">
        <f>'Egenfin. virksomhet'!#REF!</f>
        <v>#REF!</v>
      </c>
      <c r="E17" s="5" t="e">
        <f>'Egenfin. virksomhet'!#REF!</f>
        <v>#REF!</v>
      </c>
      <c r="F17" s="59" t="e">
        <f>'Egenfin. virksomhet'!#REF!</f>
        <v>#REF!</v>
      </c>
      <c r="G17" s="5" t="e">
        <f>'Egenfin. virksomhet'!#REF!</f>
        <v>#REF!</v>
      </c>
      <c r="H17" s="5" t="e">
        <f>'Egenfin. virksomhet'!#REF!</f>
        <v>#REF!</v>
      </c>
      <c r="I17" s="5" t="e">
        <f>'Egenfin. virksomhet'!#REF!</f>
        <v>#REF!</v>
      </c>
      <c r="J17" s="5" t="e">
        <f>'Egenfin. virksomhet'!#REF!</f>
        <v>#REF!</v>
      </c>
      <c r="K17" s="35" t="e">
        <f>'Egenfin. virksomhet'!#REF!</f>
        <v>#REF!</v>
      </c>
      <c r="L17" s="5" t="e">
        <f>'Egenfin. virksomhet'!#REF!</f>
        <v>#REF!</v>
      </c>
      <c r="M17" s="5" t="e">
        <f>'Egenfin. virksomhet'!#REF!</f>
        <v>#REF!</v>
      </c>
      <c r="N17" s="5" t="e">
        <f>'Egenfin. virksomhet'!#REF!</f>
        <v>#REF!</v>
      </c>
      <c r="O17" s="28" t="e">
        <f>'Egenfin. virksomhet'!#REF!</f>
        <v>#REF!</v>
      </c>
    </row>
    <row r="18" spans="1:15" s="5" customFormat="1" ht="12.75">
      <c r="A18" s="10"/>
      <c r="B18" s="5" t="s">
        <v>10</v>
      </c>
      <c r="C18" s="13">
        <v>800000</v>
      </c>
      <c r="D18" s="14" t="e">
        <f>'Egenfin. virksomhet'!#REF!</f>
        <v>#REF!</v>
      </c>
      <c r="E18" s="5" t="e">
        <f>'Egenfin. virksomhet'!#REF!</f>
        <v>#REF!</v>
      </c>
      <c r="F18" s="59">
        <f>'Egenfin. virksomhet'!D48</f>
        <v>0</v>
      </c>
      <c r="G18" s="5" t="e">
        <f>'Egenfin. virksomhet'!#REF!</f>
        <v>#REF!</v>
      </c>
      <c r="H18" s="5" t="e">
        <f>'Egenfin. virksomhet'!#REF!</f>
        <v>#REF!</v>
      </c>
      <c r="I18" s="5" t="e">
        <f>'Egenfin. virksomhet'!#REF!</f>
        <v>#REF!</v>
      </c>
      <c r="J18" s="5">
        <f>'Egenfin. virksomhet'!E48</f>
        <v>10184145</v>
      </c>
      <c r="K18" s="35" t="e">
        <f>'Egenfin. virksomhet'!#REF!</f>
        <v>#REF!</v>
      </c>
      <c r="L18" s="5" t="e">
        <f>'Egenfin. virksomhet'!F48</f>
        <v>#REF!</v>
      </c>
      <c r="M18" s="5" t="e">
        <f>'Egenfin. virksomhet'!G48</f>
        <v>#REF!</v>
      </c>
      <c r="N18" s="5" t="e">
        <f>'Egenfin. virksomhet'!H48</f>
        <v>#REF!</v>
      </c>
      <c r="O18" s="28" t="e">
        <f>'Egenfin. virksomhet'!I48</f>
        <v>#REF!</v>
      </c>
    </row>
    <row r="19" spans="1:15" s="5" customFormat="1" ht="12.75">
      <c r="A19" s="10"/>
      <c r="B19" s="5" t="s">
        <v>11</v>
      </c>
      <c r="C19" s="13">
        <v>900000</v>
      </c>
      <c r="D19" s="14" t="e">
        <f>'Egenfin. virksomhet'!#REF!</f>
        <v>#REF!</v>
      </c>
      <c r="E19" s="5" t="e">
        <f>'Egenfin. virksomhet'!#REF!</f>
        <v>#REF!</v>
      </c>
      <c r="F19" s="59">
        <f>'Egenfin. virksomhet'!D54</f>
        <v>0</v>
      </c>
      <c r="G19" s="5" t="e">
        <f>'Egenfin. virksomhet'!#REF!</f>
        <v>#REF!</v>
      </c>
      <c r="H19" s="5" t="e">
        <f>'Egenfin. virksomhet'!#REF!</f>
        <v>#REF!</v>
      </c>
      <c r="I19" s="5" t="e">
        <f>'Egenfin. virksomhet'!#REF!</f>
        <v>#REF!</v>
      </c>
      <c r="J19" s="5">
        <f>'Egenfin. virksomhet'!E54</f>
        <v>5734000</v>
      </c>
      <c r="K19" s="35" t="e">
        <f>'Egenfin. virksomhet'!#REF!</f>
        <v>#REF!</v>
      </c>
      <c r="L19" s="5">
        <f>'Egenfin. virksomhet'!F54</f>
        <v>0</v>
      </c>
      <c r="M19" s="5">
        <f>'Egenfin. virksomhet'!G54</f>
        <v>0</v>
      </c>
      <c r="N19" s="5">
        <f>'Egenfin. virksomhet'!H54</f>
        <v>0</v>
      </c>
      <c r="O19" s="28">
        <f>'Egenfin. virksomhet'!I54</f>
        <v>0</v>
      </c>
    </row>
    <row r="20" spans="1:15" s="5" customFormat="1" ht="12.75">
      <c r="A20" s="10"/>
      <c r="B20" s="5" t="s">
        <v>12</v>
      </c>
      <c r="C20" s="13">
        <v>990000</v>
      </c>
      <c r="D20" s="14" t="e">
        <f>'Egenfin. virksomhet'!#REF!</f>
        <v>#REF!</v>
      </c>
      <c r="E20" s="5" t="e">
        <f>'Egenfin. virksomhet'!#REF!</f>
        <v>#REF!</v>
      </c>
      <c r="F20" s="59">
        <f>'Egenfin. virksomhet'!D58</f>
        <v>0</v>
      </c>
      <c r="G20" s="5" t="e">
        <f>'Egenfin. virksomhet'!#REF!</f>
        <v>#REF!</v>
      </c>
      <c r="H20" s="5" t="e">
        <f>'Egenfin. virksomhet'!#REF!</f>
        <v>#REF!</v>
      </c>
      <c r="I20" s="5" t="e">
        <f>'Egenfin. virksomhet'!#REF!</f>
        <v>#REF!</v>
      </c>
      <c r="J20" s="5">
        <f>'Egenfin. virksomhet'!E58</f>
        <v>5833060</v>
      </c>
      <c r="K20" s="35" t="e">
        <f>'Egenfin. virksomhet'!#REF!</f>
        <v>#REF!</v>
      </c>
      <c r="L20" s="5">
        <f>'Egenfin. virksomhet'!F58</f>
        <v>0</v>
      </c>
      <c r="M20" s="5">
        <f>'Egenfin. virksomhet'!G58</f>
        <v>0</v>
      </c>
      <c r="N20" s="5">
        <f>'Egenfin. virksomhet'!H58</f>
        <v>0</v>
      </c>
      <c r="O20" s="28">
        <f>'Egenfin. virksomhet'!I58</f>
        <v>0</v>
      </c>
    </row>
    <row r="21" spans="1:15" s="22" customFormat="1" ht="12.75">
      <c r="A21" s="20" t="s">
        <v>56</v>
      </c>
      <c r="D21" s="21" t="e">
        <f>'Egenfin. virksomhet'!#REF!</f>
        <v>#REF!</v>
      </c>
      <c r="E21" s="22" t="e">
        <f>'Egenfin. virksomhet'!#REF!</f>
        <v>#REF!</v>
      </c>
      <c r="F21" s="61">
        <f>'Egenfin. virksomhet'!D59</f>
        <v>25726600</v>
      </c>
      <c r="G21" s="22" t="e">
        <f>'Egenfin. virksomhet'!#REF!</f>
        <v>#REF!</v>
      </c>
      <c r="H21" s="22" t="e">
        <f>'Egenfin. virksomhet'!#REF!</f>
        <v>#REF!</v>
      </c>
      <c r="I21" s="22" t="e">
        <f>'Egenfin. virksomhet'!#REF!</f>
        <v>#REF!</v>
      </c>
      <c r="J21" s="22">
        <f>'Egenfin. virksomhet'!E59</f>
        <v>25571144</v>
      </c>
      <c r="K21" s="36" t="e">
        <f>'Egenfin. virksomhet'!#REF!</f>
        <v>#REF!</v>
      </c>
      <c r="L21" s="22" t="e">
        <f>'Egenfin. virksomhet'!F59</f>
        <v>#REF!</v>
      </c>
      <c r="M21" s="22" t="e">
        <f>'Egenfin. virksomhet'!G59</f>
        <v>#REF!</v>
      </c>
      <c r="N21" s="22" t="e">
        <f>'Egenfin. virksomhet'!H59</f>
        <v>#REF!</v>
      </c>
      <c r="O21" s="31" t="e">
        <f>'Egenfin. virksomhet'!I59</f>
        <v>#REF!</v>
      </c>
    </row>
    <row r="22" spans="1:15" s="5" customFormat="1" ht="12.75">
      <c r="A22" s="10"/>
      <c r="D22" s="14"/>
      <c r="F22" s="59"/>
      <c r="K22" s="35"/>
      <c r="O22" s="28"/>
    </row>
    <row r="23" spans="1:15" s="22" customFormat="1" ht="15.75">
      <c r="A23" s="32" t="s">
        <v>57</v>
      </c>
      <c r="D23" s="21" t="e">
        <f>'Egenfin. virksomhet'!#REF!</f>
        <v>#REF!</v>
      </c>
      <c r="E23" s="22" t="e">
        <f>'Egenfin. virksomhet'!#REF!</f>
        <v>#REF!</v>
      </c>
      <c r="F23" s="61" t="e">
        <f>'Egenfin. virksomhet'!D71</f>
        <v>#REF!</v>
      </c>
      <c r="G23" s="22" t="e">
        <f>'Egenfin. virksomhet'!#REF!</f>
        <v>#REF!</v>
      </c>
      <c r="H23" s="22" t="e">
        <f>'Egenfin. virksomhet'!#REF!</f>
        <v>#REF!</v>
      </c>
      <c r="I23" s="22" t="e">
        <f>'Egenfin. virksomhet'!#REF!</f>
        <v>#REF!</v>
      </c>
      <c r="J23" s="22" t="e">
        <f>'Egenfin. virksomhet'!E71</f>
        <v>#REF!</v>
      </c>
      <c r="K23" s="36" t="e">
        <f>'Egenfin. virksomhet'!#REF!</f>
        <v>#REF!</v>
      </c>
      <c r="L23" s="22">
        <f>'Egenfin. virksomhet'!F71</f>
        <v>29000</v>
      </c>
      <c r="M23" s="22">
        <f>'Egenfin. virksomhet'!G71</f>
        <v>-136000</v>
      </c>
      <c r="N23" s="22">
        <f>'Egenfin. virksomhet'!H71</f>
        <v>72000</v>
      </c>
      <c r="O23" s="31">
        <f>'Egenfin. virksomhet'!I71</f>
        <v>-35000</v>
      </c>
    </row>
    <row r="24" spans="1:15" s="5" customFormat="1" ht="12.75">
      <c r="A24" s="10"/>
      <c r="D24" s="14"/>
      <c r="F24" s="59"/>
      <c r="K24" s="35"/>
      <c r="O24" s="28"/>
    </row>
    <row r="25" spans="1:15" s="24" customFormat="1" ht="16.5" thickBot="1">
      <c r="A25" s="33" t="s">
        <v>58</v>
      </c>
      <c r="D25" s="23" t="e">
        <f>'Egenfin. virksomhet'!#REF!</f>
        <v>#REF!</v>
      </c>
      <c r="E25" s="24" t="e">
        <f>'Egenfin. virksomhet'!#REF!</f>
        <v>#REF!</v>
      </c>
      <c r="F25" s="62" t="e">
        <f>'Egenfin. virksomhet'!D73</f>
        <v>#REF!</v>
      </c>
      <c r="G25" s="24" t="e">
        <f>'Egenfin. virksomhet'!#REF!</f>
        <v>#REF!</v>
      </c>
      <c r="H25" s="24" t="e">
        <f>'Egenfin. virksomhet'!#REF!</f>
        <v>#REF!</v>
      </c>
      <c r="I25" s="24" t="e">
        <f>'Egenfin. virksomhet'!#REF!</f>
        <v>#REF!</v>
      </c>
      <c r="J25" s="24" t="e">
        <f>'Egenfin. virksomhet'!E73</f>
        <v>#REF!</v>
      </c>
      <c r="K25" s="37" t="e">
        <f>'Egenfin. virksomhet'!#REF!</f>
        <v>#REF!</v>
      </c>
      <c r="L25" s="24" t="e">
        <f>'Egenfin. virksomhet'!F73</f>
        <v>#REF!</v>
      </c>
      <c r="M25" s="24" t="e">
        <f>'Egenfin. virksomhet'!G73</f>
        <v>#REF!</v>
      </c>
      <c r="N25" s="24" t="e">
        <f>'Egenfin. virksomhet'!H73</f>
        <v>#REF!</v>
      </c>
      <c r="O25" s="34" t="e">
        <f>'Egenfin. virksomhet'!I73</f>
        <v>#REF!</v>
      </c>
    </row>
    <row r="26" s="5" customFormat="1" ht="12.75">
      <c r="A26" s="10"/>
    </row>
    <row r="28" s="5" customFormat="1" ht="12.75">
      <c r="A28" s="10"/>
    </row>
    <row r="29" s="5" customFormat="1" ht="12.75">
      <c r="A29" s="10"/>
    </row>
    <row r="30" s="5" customFormat="1" ht="12.75">
      <c r="A30" s="10"/>
    </row>
    <row r="31" s="5" customFormat="1" ht="12.75">
      <c r="A31" s="10"/>
    </row>
    <row r="32" s="5" customFormat="1" ht="12.75">
      <c r="A32" s="10"/>
    </row>
    <row r="33" spans="3:8" ht="12.75">
      <c r="C33" s="5"/>
      <c r="D33" s="5"/>
      <c r="E33" s="5"/>
      <c r="F33" s="5"/>
      <c r="G33" s="5"/>
      <c r="H33" s="5"/>
    </row>
    <row r="34" s="5" customFormat="1" ht="12.75">
      <c r="A34" s="10"/>
    </row>
    <row r="35" s="5" customFormat="1" ht="12.75">
      <c r="A35" s="10"/>
    </row>
    <row r="36" s="5" customFormat="1" ht="12.75">
      <c r="A36" s="10"/>
    </row>
    <row r="37" s="5" customFormat="1" ht="12.75">
      <c r="A37" s="10"/>
    </row>
    <row r="39" s="5" customFormat="1" ht="12.75">
      <c r="A39" s="10"/>
    </row>
    <row r="40" s="5" customFormat="1" ht="12.75">
      <c r="A40" s="10"/>
    </row>
    <row r="41" s="5" customFormat="1" ht="12.75">
      <c r="A41" s="10"/>
    </row>
    <row r="42" s="5" customFormat="1" ht="12.75">
      <c r="A42" s="10"/>
    </row>
  </sheetData>
  <printOptions horizontalCentered="1"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Header>&amp;L&amp;F&amp;C&amp;A</oddHeader>
    <oddFooter>&amp;CSide &amp;P av &amp;N&amp;RUtskrift &amp;D kl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89"/>
  <sheetViews>
    <sheetView tabSelected="1" zoomScale="115" zoomScaleNormal="115" workbookViewId="0" topLeftCell="A1">
      <pane ySplit="4" topLeftCell="BM48" activePane="bottomLeft" state="frozen"/>
      <selection pane="topLeft" activeCell="A2" sqref="A2:L4"/>
      <selection pane="bottomLeft" activeCell="A48" sqref="A48"/>
    </sheetView>
  </sheetViews>
  <sheetFormatPr defaultColWidth="11.421875" defaultRowHeight="12.75"/>
  <cols>
    <col min="1" max="1" width="3.28125" style="1" customWidth="1"/>
    <col min="2" max="2" width="35.57421875" style="2" bestFit="1" customWidth="1"/>
    <col min="3" max="3" width="10.140625" style="213" customWidth="1"/>
    <col min="4" max="4" width="10.28125" style="5" customWidth="1"/>
    <col min="5" max="5" width="10.28125" style="163" customWidth="1"/>
    <col min="6" max="6" width="10.57421875" style="4" hidden="1" customWidth="1"/>
    <col min="7" max="8" width="9.421875" style="4" hidden="1" customWidth="1"/>
    <col min="9" max="9" width="10.140625" style="5" hidden="1" customWidth="1"/>
    <col min="10" max="10" width="11.421875" style="6" customWidth="1"/>
    <col min="11" max="16384" width="11.421875" style="7" customWidth="1"/>
  </cols>
  <sheetData>
    <row r="1" spans="1:10" ht="12.75">
      <c r="A1" s="291" t="s">
        <v>201</v>
      </c>
      <c r="B1" s="249"/>
      <c r="C1" s="250"/>
      <c r="D1" s="251"/>
      <c r="E1" s="297"/>
      <c r="F1" s="251"/>
      <c r="G1" s="251"/>
      <c r="H1" s="251"/>
      <c r="I1" s="251"/>
      <c r="J1" s="252"/>
    </row>
    <row r="2" spans="1:10" s="234" customFormat="1" ht="12.75">
      <c r="A2" s="291"/>
      <c r="B2" s="254"/>
      <c r="C2" s="257" t="s">
        <v>44</v>
      </c>
      <c r="D2" s="258" t="s">
        <v>21</v>
      </c>
      <c r="E2" s="261" t="s">
        <v>20</v>
      </c>
      <c r="F2" s="256" t="s">
        <v>219</v>
      </c>
      <c r="G2" s="255"/>
      <c r="H2" s="255"/>
      <c r="I2" s="255"/>
      <c r="J2" s="288" t="s">
        <v>47</v>
      </c>
    </row>
    <row r="3" spans="1:10" s="234" customFormat="1" ht="12.75">
      <c r="A3" s="253"/>
      <c r="B3" s="247"/>
      <c r="C3" s="215" t="s">
        <v>45</v>
      </c>
      <c r="D3" s="259"/>
      <c r="E3" s="298"/>
      <c r="F3" s="248" t="s">
        <v>26</v>
      </c>
      <c r="G3" s="248" t="s">
        <v>27</v>
      </c>
      <c r="H3" s="248" t="s">
        <v>28</v>
      </c>
      <c r="I3" s="248" t="s">
        <v>25</v>
      </c>
      <c r="J3" s="289" t="s">
        <v>218</v>
      </c>
    </row>
    <row r="4" spans="1:10" s="305" customFormat="1" ht="12.75">
      <c r="A4" s="292"/>
      <c r="B4" s="293"/>
      <c r="C4" s="294"/>
      <c r="D4" s="260"/>
      <c r="E4" s="299"/>
      <c r="F4" s="293"/>
      <c r="G4" s="293"/>
      <c r="H4" s="293"/>
      <c r="I4" s="293"/>
      <c r="J4" s="306"/>
    </row>
    <row r="5" spans="1:10" s="305" customFormat="1" ht="12.75">
      <c r="A5" s="295" t="s">
        <v>21</v>
      </c>
      <c r="B5" s="296"/>
      <c r="C5" s="315"/>
      <c r="D5" s="316"/>
      <c r="E5" s="316"/>
      <c r="F5" s="317"/>
      <c r="G5" s="317"/>
      <c r="H5" s="317"/>
      <c r="I5" s="317"/>
      <c r="J5" s="307"/>
    </row>
    <row r="6" spans="1:10" ht="12.75">
      <c r="A6" s="236" t="s">
        <v>198</v>
      </c>
      <c r="B6" s="95"/>
      <c r="C6" s="318" t="s">
        <v>43</v>
      </c>
      <c r="D6" s="300"/>
      <c r="E6" s="316"/>
      <c r="F6" s="300"/>
      <c r="G6" s="300"/>
      <c r="H6" s="300"/>
      <c r="I6" s="300"/>
      <c r="J6" s="308"/>
    </row>
    <row r="7" spans="1:10" ht="12.75">
      <c r="A7" s="235"/>
      <c r="B7" s="7" t="s">
        <v>41</v>
      </c>
      <c r="C7" s="319" t="s">
        <v>43</v>
      </c>
      <c r="D7" s="302">
        <v>1500000</v>
      </c>
      <c r="E7" s="316"/>
      <c r="F7" s="302" t="e">
        <f>#REF!</f>
        <v>#REF!</v>
      </c>
      <c r="G7" s="302"/>
      <c r="H7" s="302"/>
      <c r="I7" s="302" t="e">
        <f>SUM(F7:H7)</f>
        <v>#REF!</v>
      </c>
      <c r="J7" s="309">
        <v>900000</v>
      </c>
    </row>
    <row r="8" spans="1:10" ht="12.75">
      <c r="A8" s="235"/>
      <c r="B8" s="7" t="s">
        <v>192</v>
      </c>
      <c r="C8" s="319" t="s">
        <v>146</v>
      </c>
      <c r="D8" s="302">
        <v>8337600</v>
      </c>
      <c r="E8" s="316"/>
      <c r="F8" s="302" t="e">
        <f>#REF!</f>
        <v>#REF!</v>
      </c>
      <c r="G8" s="302"/>
      <c r="H8" s="302"/>
      <c r="I8" s="302" t="e">
        <f>SUM(F8:H8)</f>
        <v>#REF!</v>
      </c>
      <c r="J8" s="309">
        <v>6975000</v>
      </c>
    </row>
    <row r="9" spans="1:10" ht="12.75">
      <c r="A9" s="235"/>
      <c r="B9" s="7" t="s">
        <v>193</v>
      </c>
      <c r="C9" s="302" t="s">
        <v>146</v>
      </c>
      <c r="D9" s="302">
        <v>6000000</v>
      </c>
      <c r="E9" s="316"/>
      <c r="F9" s="302"/>
      <c r="G9" s="302"/>
      <c r="H9" s="302"/>
      <c r="I9" s="302"/>
      <c r="J9" s="309">
        <v>5000000</v>
      </c>
    </row>
    <row r="10" spans="1:10" ht="12.75">
      <c r="A10" s="235"/>
      <c r="B10" s="7" t="s">
        <v>165</v>
      </c>
      <c r="C10" s="302" t="s">
        <v>146</v>
      </c>
      <c r="D10" s="302">
        <v>2134000</v>
      </c>
      <c r="E10" s="316"/>
      <c r="F10" s="302" t="e">
        <f>#REF!</f>
        <v>#REF!</v>
      </c>
      <c r="G10" s="302"/>
      <c r="H10" s="302"/>
      <c r="I10" s="302" t="e">
        <f>SUM(F10:H10)</f>
        <v>#REF!</v>
      </c>
      <c r="J10" s="309">
        <v>2134000</v>
      </c>
    </row>
    <row r="11" spans="1:10" ht="12.75">
      <c r="A11" s="235"/>
      <c r="B11" s="7" t="s">
        <v>164</v>
      </c>
      <c r="C11" s="302" t="s">
        <v>43</v>
      </c>
      <c r="D11" s="302">
        <v>7755000</v>
      </c>
      <c r="E11" s="316"/>
      <c r="F11" s="302"/>
      <c r="G11" s="302"/>
      <c r="H11" s="302"/>
      <c r="I11" s="302"/>
      <c r="J11" s="309">
        <v>5200000</v>
      </c>
    </row>
    <row r="12" spans="1:10" ht="12.75">
      <c r="A12" s="235"/>
      <c r="B12" s="7" t="s">
        <v>202</v>
      </c>
      <c r="C12" s="302" t="s">
        <v>43</v>
      </c>
      <c r="D12" s="302"/>
      <c r="E12" s="316"/>
      <c r="F12" s="302"/>
      <c r="G12" s="302"/>
      <c r="H12" s="302"/>
      <c r="I12" s="302"/>
      <c r="J12" s="309" t="s">
        <v>177</v>
      </c>
    </row>
    <row r="13" spans="1:11" s="12" customFormat="1" ht="13.5">
      <c r="A13" s="323" t="s">
        <v>42</v>
      </c>
      <c r="B13" s="324"/>
      <c r="C13" s="311"/>
      <c r="D13" s="311">
        <f>SUM(D7:D12)</f>
        <v>25726600</v>
      </c>
      <c r="E13" s="300"/>
      <c r="F13" s="311" t="e">
        <f>SUM(F6:F11)</f>
        <v>#REF!</v>
      </c>
      <c r="G13" s="311">
        <f>SUM(G6:G11)</f>
        <v>0</v>
      </c>
      <c r="H13" s="311">
        <f>SUM(H6:H11)</f>
        <v>0</v>
      </c>
      <c r="I13" s="311" t="e">
        <f>SUM(I6:I11)</f>
        <v>#REF!</v>
      </c>
      <c r="J13" s="325">
        <f>SUM(J7:J12)</f>
        <v>20209000</v>
      </c>
      <c r="K13" s="267"/>
    </row>
    <row r="14" spans="1:10" s="12" customFormat="1" ht="12.75">
      <c r="A14" s="266" t="s">
        <v>199</v>
      </c>
      <c r="B14" s="95"/>
      <c r="C14" s="310"/>
      <c r="D14" s="310"/>
      <c r="E14" s="310"/>
      <c r="F14" s="310"/>
      <c r="G14" s="310"/>
      <c r="H14" s="310"/>
      <c r="I14" s="310"/>
      <c r="J14" s="310"/>
    </row>
    <row r="15" spans="1:10" ht="12.75">
      <c r="A15" s="236" t="s">
        <v>0</v>
      </c>
      <c r="B15" s="95"/>
      <c r="C15" s="311">
        <v>100000</v>
      </c>
      <c r="D15" s="300"/>
      <c r="E15" s="300"/>
      <c r="F15" s="300"/>
      <c r="G15" s="300"/>
      <c r="H15" s="300"/>
      <c r="I15" s="300"/>
      <c r="J15" s="308"/>
    </row>
    <row r="16" spans="1:10" ht="12.75">
      <c r="A16" s="235"/>
      <c r="B16" s="7" t="s">
        <v>175</v>
      </c>
      <c r="C16" s="302" t="s">
        <v>166</v>
      </c>
      <c r="D16" s="300"/>
      <c r="E16" s="302">
        <v>500000</v>
      </c>
      <c r="F16" s="302"/>
      <c r="G16" s="302"/>
      <c r="H16" s="302"/>
      <c r="I16" s="302">
        <f>SUM(F16:H16)</f>
        <v>0</v>
      </c>
      <c r="J16" s="309">
        <v>-200000</v>
      </c>
    </row>
    <row r="17" spans="1:10" ht="12.75">
      <c r="A17" s="235"/>
      <c r="B17" s="7" t="s">
        <v>189</v>
      </c>
      <c r="C17" s="302" t="s">
        <v>190</v>
      </c>
      <c r="D17" s="300"/>
      <c r="E17" s="320">
        <v>628301</v>
      </c>
      <c r="F17" s="302"/>
      <c r="G17" s="302"/>
      <c r="H17" s="302"/>
      <c r="I17" s="302"/>
      <c r="J17" s="309"/>
    </row>
    <row r="18" spans="1:10" ht="12.75">
      <c r="A18" s="235"/>
      <c r="B18" s="7" t="s">
        <v>167</v>
      </c>
      <c r="C18" s="302">
        <v>101000</v>
      </c>
      <c r="D18" s="300"/>
      <c r="E18" s="302">
        <v>100000</v>
      </c>
      <c r="F18" s="302"/>
      <c r="G18" s="302"/>
      <c r="H18" s="302"/>
      <c r="I18" s="302">
        <f>SUM(F18:H18)</f>
        <v>0</v>
      </c>
      <c r="J18" s="309">
        <v>-100000</v>
      </c>
    </row>
    <row r="19" spans="1:10" ht="12.75">
      <c r="A19" s="235"/>
      <c r="B19" s="7" t="s">
        <v>168</v>
      </c>
      <c r="C19" s="302" t="s">
        <v>160</v>
      </c>
      <c r="D19" s="300"/>
      <c r="E19" s="302"/>
      <c r="F19" s="302"/>
      <c r="G19" s="302"/>
      <c r="H19" s="302"/>
      <c r="I19" s="302"/>
      <c r="J19" s="309">
        <v>0</v>
      </c>
    </row>
    <row r="20" spans="1:10" ht="12.75">
      <c r="A20" s="235"/>
      <c r="B20" s="7" t="s">
        <v>169</v>
      </c>
      <c r="C20" s="302" t="s">
        <v>161</v>
      </c>
      <c r="D20" s="300"/>
      <c r="E20" s="302"/>
      <c r="F20" s="302"/>
      <c r="G20" s="302"/>
      <c r="H20" s="302"/>
      <c r="I20" s="302"/>
      <c r="J20" s="309">
        <v>0</v>
      </c>
    </row>
    <row r="21" spans="1:10" ht="12.75">
      <c r="A21" s="235"/>
      <c r="B21" s="7" t="s">
        <v>170</v>
      </c>
      <c r="C21" s="302" t="s">
        <v>162</v>
      </c>
      <c r="D21" s="300"/>
      <c r="E21" s="302"/>
      <c r="F21" s="302"/>
      <c r="G21" s="302"/>
      <c r="H21" s="302"/>
      <c r="I21" s="302"/>
      <c r="J21" s="309">
        <v>0</v>
      </c>
    </row>
    <row r="22" spans="1:10" ht="12.75">
      <c r="A22" s="235"/>
      <c r="B22" s="7" t="s">
        <v>171</v>
      </c>
      <c r="C22" s="302"/>
      <c r="D22" s="300"/>
      <c r="E22" s="302"/>
      <c r="F22" s="302"/>
      <c r="G22" s="302"/>
      <c r="H22" s="302"/>
      <c r="I22" s="302"/>
      <c r="J22" s="309">
        <v>0</v>
      </c>
    </row>
    <row r="23" spans="1:10" ht="12.75">
      <c r="A23" s="235"/>
      <c r="B23" s="7" t="s">
        <v>172</v>
      </c>
      <c r="C23" s="302">
        <v>120000</v>
      </c>
      <c r="D23" s="300"/>
      <c r="E23" s="302">
        <v>850000</v>
      </c>
      <c r="F23" s="302"/>
      <c r="G23" s="302"/>
      <c r="H23" s="302"/>
      <c r="I23" s="302">
        <f>SUM(F23:H23)</f>
        <v>0</v>
      </c>
      <c r="J23" s="309">
        <v>-200000</v>
      </c>
    </row>
    <row r="24" spans="1:10" ht="12" customHeight="1">
      <c r="A24" s="235"/>
      <c r="B24" s="7" t="s">
        <v>176</v>
      </c>
      <c r="C24" s="302">
        <v>890011</v>
      </c>
      <c r="D24" s="300"/>
      <c r="E24" s="302">
        <v>150000</v>
      </c>
      <c r="F24" s="302"/>
      <c r="G24" s="302"/>
      <c r="H24" s="302"/>
      <c r="I24" s="302"/>
      <c r="J24" s="309">
        <v>-165000</v>
      </c>
    </row>
    <row r="25" spans="1:10" s="12" customFormat="1" ht="12.75">
      <c r="A25" s="323" t="s">
        <v>30</v>
      </c>
      <c r="B25" s="324"/>
      <c r="C25" s="311"/>
      <c r="D25" s="311"/>
      <c r="E25" s="311">
        <f>SUM(E16:E24)</f>
        <v>2228301</v>
      </c>
      <c r="F25" s="311">
        <f>SUM(F15:F23)</f>
        <v>0</v>
      </c>
      <c r="G25" s="311">
        <f>SUM(G15:G23)</f>
        <v>0</v>
      </c>
      <c r="H25" s="311">
        <f>SUM(H15:H23)</f>
        <v>0</v>
      </c>
      <c r="I25" s="311">
        <f>SUM(I15:I23)</f>
        <v>0</v>
      </c>
      <c r="J25" s="308">
        <f>SUM(J16:J23)</f>
        <v>-500000</v>
      </c>
    </row>
    <row r="26" spans="1:10" ht="12.75">
      <c r="A26" s="236" t="s">
        <v>1</v>
      </c>
      <c r="B26" s="95"/>
      <c r="C26" s="311">
        <v>400000</v>
      </c>
      <c r="D26" s="300"/>
      <c r="E26" s="300" t="s">
        <v>177</v>
      </c>
      <c r="F26" s="300"/>
      <c r="G26" s="300"/>
      <c r="H26" s="300"/>
      <c r="I26" s="300"/>
      <c r="J26" s="308"/>
    </row>
    <row r="27" spans="1:10" ht="12.75">
      <c r="A27" s="235"/>
      <c r="B27" s="7" t="s">
        <v>143</v>
      </c>
      <c r="C27" s="319">
        <v>400000</v>
      </c>
      <c r="D27" s="300"/>
      <c r="E27" s="320">
        <v>911638</v>
      </c>
      <c r="F27" s="302"/>
      <c r="G27" s="302"/>
      <c r="H27" s="302"/>
      <c r="I27" s="302">
        <f>SUM(F27:H27)</f>
        <v>0</v>
      </c>
      <c r="J27" s="309">
        <v>-741000</v>
      </c>
    </row>
    <row r="28" spans="1:10" ht="12.75">
      <c r="A28" s="235"/>
      <c r="B28" s="7" t="s">
        <v>159</v>
      </c>
      <c r="C28" s="319">
        <v>410065</v>
      </c>
      <c r="D28" s="300"/>
      <c r="E28" s="302">
        <v>30000</v>
      </c>
      <c r="F28" s="302"/>
      <c r="G28" s="302"/>
      <c r="H28" s="302"/>
      <c r="I28" s="302">
        <f>SUM(F28:H28)</f>
        <v>0</v>
      </c>
      <c r="J28" s="309">
        <v>-35000</v>
      </c>
    </row>
    <row r="29" spans="1:10" s="12" customFormat="1" ht="12.75">
      <c r="A29" s="237" t="s">
        <v>31</v>
      </c>
      <c r="B29" s="18"/>
      <c r="C29" s="264"/>
      <c r="D29" s="311"/>
      <c r="E29" s="264">
        <f>SUM(E27:E28)</f>
        <v>941638</v>
      </c>
      <c r="F29" s="264">
        <f>SUM(F26:F28)</f>
        <v>0</v>
      </c>
      <c r="G29" s="264">
        <f>SUM(G26:G28)</f>
        <v>0</v>
      </c>
      <c r="H29" s="264">
        <f>SUM(H26:H28)</f>
        <v>0</v>
      </c>
      <c r="I29" s="264">
        <f>SUM(I26:I28)</f>
        <v>0</v>
      </c>
      <c r="J29" s="309">
        <f>SUM(J27:J28)</f>
        <v>-776000</v>
      </c>
    </row>
    <row r="30" spans="1:10" ht="12.75">
      <c r="A30" s="236" t="s">
        <v>2</v>
      </c>
      <c r="B30" s="95"/>
      <c r="C30" s="311">
        <v>500000</v>
      </c>
      <c r="D30" s="300"/>
      <c r="E30" s="300"/>
      <c r="F30" s="300"/>
      <c r="G30" s="300"/>
      <c r="H30" s="300"/>
      <c r="I30" s="300"/>
      <c r="J30" s="308"/>
    </row>
    <row r="31" spans="1:10" ht="12.75">
      <c r="A31" s="235"/>
      <c r="B31" s="7" t="s">
        <v>194</v>
      </c>
      <c r="C31" s="302"/>
      <c r="D31" s="300"/>
      <c r="E31" s="302">
        <v>150000</v>
      </c>
      <c r="F31" s="302"/>
      <c r="G31" s="302"/>
      <c r="H31" s="302"/>
      <c r="I31" s="302">
        <f>SUM(F31:H31)</f>
        <v>0</v>
      </c>
      <c r="J31" s="309">
        <v>-150000</v>
      </c>
    </row>
    <row r="32" spans="1:10" s="12" customFormat="1" ht="12.75">
      <c r="A32" s="323" t="s">
        <v>32</v>
      </c>
      <c r="B32" s="324"/>
      <c r="C32" s="311"/>
      <c r="D32" s="311"/>
      <c r="E32" s="311">
        <f>SUM(E31)</f>
        <v>150000</v>
      </c>
      <c r="F32" s="311">
        <f>SUM(F30:F31)</f>
        <v>0</v>
      </c>
      <c r="G32" s="311">
        <f>SUM(G30:G31)</f>
        <v>0</v>
      </c>
      <c r="H32" s="311">
        <f>SUM(H30:H31)</f>
        <v>0</v>
      </c>
      <c r="I32" s="311">
        <f>SUM(I30:I31)</f>
        <v>0</v>
      </c>
      <c r="J32" s="308">
        <f>SUM(J31)</f>
        <v>-150000</v>
      </c>
    </row>
    <row r="33" spans="1:10" ht="12.75">
      <c r="A33" s="236" t="s">
        <v>157</v>
      </c>
      <c r="B33" s="95"/>
      <c r="C33" s="311">
        <v>600000</v>
      </c>
      <c r="D33" s="300"/>
      <c r="E33" s="300"/>
      <c r="F33" s="300"/>
      <c r="G33" s="300"/>
      <c r="H33" s="300"/>
      <c r="I33" s="300"/>
      <c r="J33" s="308"/>
    </row>
    <row r="34" spans="1:10" ht="12.75">
      <c r="A34" s="235"/>
      <c r="B34" s="7" t="s">
        <v>142</v>
      </c>
      <c r="C34" s="302">
        <v>612000</v>
      </c>
      <c r="D34" s="300"/>
      <c r="E34" s="302">
        <v>200000</v>
      </c>
      <c r="F34" s="302"/>
      <c r="G34" s="302"/>
      <c r="H34" s="302"/>
      <c r="I34" s="302"/>
      <c r="J34" s="309">
        <v>-235000</v>
      </c>
    </row>
    <row r="35" spans="1:10" s="12" customFormat="1" ht="12.75">
      <c r="A35" s="323" t="s">
        <v>33</v>
      </c>
      <c r="B35" s="324"/>
      <c r="C35" s="311"/>
      <c r="D35" s="311"/>
      <c r="E35" s="311">
        <f>SUM(E34:E34)</f>
        <v>200000</v>
      </c>
      <c r="F35" s="311">
        <f>SUM(F33:F34)</f>
        <v>0</v>
      </c>
      <c r="G35" s="311">
        <f>SUM(G33:G34)</f>
        <v>0</v>
      </c>
      <c r="H35" s="311">
        <f>SUM(H33:H34)</f>
        <v>0</v>
      </c>
      <c r="I35" s="311">
        <f>SUM(I33:I34)</f>
        <v>0</v>
      </c>
      <c r="J35" s="326">
        <f>SUM(J34:J34)</f>
        <v>-235000</v>
      </c>
    </row>
    <row r="36" spans="1:10" ht="12.75">
      <c r="A36" s="236" t="s">
        <v>8</v>
      </c>
      <c r="B36" s="95"/>
      <c r="C36" s="311">
        <v>700000</v>
      </c>
      <c r="D36" s="300"/>
      <c r="E36" s="300"/>
      <c r="F36" s="300"/>
      <c r="G36" s="300"/>
      <c r="H36" s="300"/>
      <c r="I36" s="300"/>
      <c r="J36" s="308"/>
    </row>
    <row r="37" spans="1:10" ht="12.75">
      <c r="A37" s="235"/>
      <c r="B37" s="7" t="s">
        <v>153</v>
      </c>
      <c r="C37" s="302">
        <v>700013</v>
      </c>
      <c r="D37" s="300"/>
      <c r="E37" s="302">
        <v>300000</v>
      </c>
      <c r="F37" s="302"/>
      <c r="G37" s="302"/>
      <c r="H37" s="302"/>
      <c r="I37" s="302">
        <f>SUM(F37:H37)</f>
        <v>0</v>
      </c>
      <c r="J37" s="309">
        <v>-200000</v>
      </c>
    </row>
    <row r="38" spans="1:10" s="12" customFormat="1" ht="12.75">
      <c r="A38" s="323" t="s">
        <v>34</v>
      </c>
      <c r="B38" s="324"/>
      <c r="C38" s="311"/>
      <c r="D38" s="311"/>
      <c r="E38" s="311">
        <f>SUM(E37)</f>
        <v>300000</v>
      </c>
      <c r="F38" s="311">
        <f>SUM(F36:F37)</f>
        <v>0</v>
      </c>
      <c r="G38" s="311">
        <f>SUM(G36:G37)</f>
        <v>0</v>
      </c>
      <c r="H38" s="311">
        <f>SUM(H36:H37)</f>
        <v>0</v>
      </c>
      <c r="I38" s="311">
        <f>SUM(I36:I37)</f>
        <v>0</v>
      </c>
      <c r="J38" s="308">
        <f>SUM(J37)</f>
        <v>-200000</v>
      </c>
    </row>
    <row r="39" spans="1:10" ht="12" customHeight="1">
      <c r="A39" s="236" t="s">
        <v>10</v>
      </c>
      <c r="B39" s="95"/>
      <c r="C39" s="311">
        <v>800000</v>
      </c>
      <c r="D39" s="300"/>
      <c r="E39" s="300"/>
      <c r="F39" s="300"/>
      <c r="G39" s="300"/>
      <c r="H39" s="300"/>
      <c r="I39" s="300"/>
      <c r="J39" s="308"/>
    </row>
    <row r="40" spans="1:10" ht="12.75">
      <c r="A40" s="235"/>
      <c r="B40" s="7" t="s">
        <v>195</v>
      </c>
      <c r="C40" s="302">
        <v>800004</v>
      </c>
      <c r="D40" s="300"/>
      <c r="E40" s="302">
        <v>500000</v>
      </c>
      <c r="F40" s="302"/>
      <c r="G40" s="302"/>
      <c r="H40" s="302"/>
      <c r="I40" s="302">
        <f>SUM(F40:H40)</f>
        <v>0</v>
      </c>
      <c r="J40" s="312">
        <v>400000</v>
      </c>
    </row>
    <row r="41" spans="1:10" ht="12.75">
      <c r="A41" s="235"/>
      <c r="B41" s="7" t="s">
        <v>196</v>
      </c>
      <c r="C41" s="302" t="s">
        <v>197</v>
      </c>
      <c r="D41" s="300"/>
      <c r="E41" s="320">
        <v>1358514</v>
      </c>
      <c r="F41" s="302"/>
      <c r="G41" s="302"/>
      <c r="H41" s="302"/>
      <c r="I41" s="302"/>
      <c r="J41" s="309">
        <v>-1429000</v>
      </c>
    </row>
    <row r="42" spans="1:10" ht="12.75">
      <c r="A42" s="235"/>
      <c r="B42" s="7" t="s">
        <v>191</v>
      </c>
      <c r="C42" s="302">
        <v>800040</v>
      </c>
      <c r="D42" s="300"/>
      <c r="E42" s="302">
        <v>500000</v>
      </c>
      <c r="F42" s="302"/>
      <c r="G42" s="302"/>
      <c r="H42" s="302"/>
      <c r="I42" s="302"/>
      <c r="J42" s="309">
        <v>-300000</v>
      </c>
    </row>
    <row r="43" spans="1:10" ht="12.75">
      <c r="A43" s="235"/>
      <c r="B43" s="7" t="s">
        <v>174</v>
      </c>
      <c r="C43" s="302">
        <v>821216</v>
      </c>
      <c r="D43" s="300"/>
      <c r="E43" s="302">
        <v>50000</v>
      </c>
      <c r="F43" s="302"/>
      <c r="G43" s="302"/>
      <c r="H43" s="302"/>
      <c r="I43" s="302"/>
      <c r="J43" s="309">
        <v>-45000</v>
      </c>
    </row>
    <row r="44" spans="1:10" ht="12.75">
      <c r="A44" s="235"/>
      <c r="B44" s="7" t="s">
        <v>148</v>
      </c>
      <c r="C44" s="302">
        <v>840000</v>
      </c>
      <c r="D44" s="300"/>
      <c r="E44" s="302">
        <v>300000</v>
      </c>
      <c r="F44" s="302"/>
      <c r="G44" s="302"/>
      <c r="H44" s="302"/>
      <c r="I44" s="302"/>
      <c r="J44" s="309">
        <v>-300000</v>
      </c>
    </row>
    <row r="45" spans="1:10" ht="12.75">
      <c r="A45" s="235"/>
      <c r="B45" s="7" t="s">
        <v>138</v>
      </c>
      <c r="C45" s="302">
        <v>890000</v>
      </c>
      <c r="D45" s="300"/>
      <c r="E45" s="321">
        <v>6975631</v>
      </c>
      <c r="F45" s="302" t="e">
        <f>#REF!/3</f>
        <v>#REF!</v>
      </c>
      <c r="G45" s="302" t="e">
        <f>#REF!/3</f>
        <v>#REF!</v>
      </c>
      <c r="H45" s="302" t="e">
        <f>#REF!/3</f>
        <v>#REF!</v>
      </c>
      <c r="I45" s="302" t="e">
        <f>SUM(F45:H45)</f>
        <v>#REF!</v>
      </c>
      <c r="J45" s="309">
        <v>-6620000</v>
      </c>
    </row>
    <row r="46" spans="1:10" ht="12" customHeight="1">
      <c r="A46" s="235"/>
      <c r="B46" s="7" t="s">
        <v>173</v>
      </c>
      <c r="C46" s="302">
        <v>890003</v>
      </c>
      <c r="D46" s="300"/>
      <c r="E46" s="302">
        <v>100000</v>
      </c>
      <c r="F46" s="302"/>
      <c r="G46" s="302"/>
      <c r="H46" s="302"/>
      <c r="I46" s="302"/>
      <c r="J46" s="309">
        <v>-100000</v>
      </c>
    </row>
    <row r="47" spans="1:10" ht="12" customHeight="1">
      <c r="A47" s="235"/>
      <c r="B47" s="7" t="s">
        <v>163</v>
      </c>
      <c r="C47" s="302">
        <v>890010</v>
      </c>
      <c r="D47" s="300"/>
      <c r="E47" s="302">
        <v>400000</v>
      </c>
      <c r="F47" s="302"/>
      <c r="G47" s="302"/>
      <c r="H47" s="302"/>
      <c r="I47" s="302"/>
      <c r="J47" s="309">
        <v>-300000</v>
      </c>
    </row>
    <row r="48" spans="1:10" s="12" customFormat="1" ht="12.75">
      <c r="A48" s="323" t="s">
        <v>35</v>
      </c>
      <c r="B48" s="324"/>
      <c r="C48" s="311"/>
      <c r="D48" s="311"/>
      <c r="E48" s="311">
        <f>SUM(E40:E47)</f>
        <v>10184145</v>
      </c>
      <c r="F48" s="311" t="e">
        <f>SUM(F39:F45)</f>
        <v>#REF!</v>
      </c>
      <c r="G48" s="311" t="e">
        <f>SUM(G39:G45)</f>
        <v>#REF!</v>
      </c>
      <c r="H48" s="311" t="e">
        <f>SUM(H39:H45)</f>
        <v>#REF!</v>
      </c>
      <c r="I48" s="311" t="e">
        <f>SUM(I39:I45)</f>
        <v>#REF!</v>
      </c>
      <c r="J48" s="308">
        <f>SUM(J41:J47)</f>
        <v>-9094000</v>
      </c>
    </row>
    <row r="49" spans="1:10" ht="12.75">
      <c r="A49" s="236" t="s">
        <v>11</v>
      </c>
      <c r="B49" s="95"/>
      <c r="C49" s="311">
        <v>900000</v>
      </c>
      <c r="D49" s="300"/>
      <c r="E49" s="300"/>
      <c r="F49" s="300"/>
      <c r="G49" s="300"/>
      <c r="H49" s="300"/>
      <c r="I49" s="300"/>
      <c r="J49" s="308"/>
    </row>
    <row r="50" spans="1:10" ht="12.75">
      <c r="A50" s="235"/>
      <c r="B50" s="7" t="s">
        <v>11</v>
      </c>
      <c r="C50" s="302">
        <v>900000</v>
      </c>
      <c r="D50" s="300"/>
      <c r="E50" s="302">
        <v>2500000</v>
      </c>
      <c r="F50" s="302"/>
      <c r="G50" s="302"/>
      <c r="H50" s="302"/>
      <c r="I50" s="302">
        <f>SUM(F50:H50)</f>
        <v>0</v>
      </c>
      <c r="J50" s="309">
        <v>-1240700</v>
      </c>
    </row>
    <row r="51" spans="1:10" ht="12.75">
      <c r="A51" s="235"/>
      <c r="B51" s="7" t="s">
        <v>155</v>
      </c>
      <c r="C51" s="302">
        <v>900000</v>
      </c>
      <c r="D51" s="300"/>
      <c r="E51" s="302">
        <v>600000</v>
      </c>
      <c r="F51" s="302"/>
      <c r="G51" s="302"/>
      <c r="H51" s="302"/>
      <c r="I51" s="302"/>
      <c r="J51" s="309">
        <v>-600000</v>
      </c>
    </row>
    <row r="52" spans="1:10" ht="12.75">
      <c r="A52" s="235"/>
      <c r="B52" s="7" t="s">
        <v>154</v>
      </c>
      <c r="C52" s="302">
        <v>901000</v>
      </c>
      <c r="D52" s="300"/>
      <c r="E52" s="302">
        <v>500000</v>
      </c>
      <c r="F52" s="302"/>
      <c r="G52" s="302"/>
      <c r="H52" s="302"/>
      <c r="I52" s="302"/>
      <c r="J52" s="309">
        <v>-400000</v>
      </c>
    </row>
    <row r="53" spans="1:10" ht="12.75">
      <c r="A53" s="235"/>
      <c r="B53" s="7" t="s">
        <v>156</v>
      </c>
      <c r="C53" s="302">
        <v>904000</v>
      </c>
      <c r="D53" s="300"/>
      <c r="E53" s="302">
        <v>2134000</v>
      </c>
      <c r="F53" s="302"/>
      <c r="G53" s="302"/>
      <c r="H53" s="302"/>
      <c r="I53" s="302">
        <f>SUM(F53:H53)</f>
        <v>0</v>
      </c>
      <c r="J53" s="309">
        <v>-2134000</v>
      </c>
    </row>
    <row r="54" spans="1:10" s="12" customFormat="1" ht="12.75">
      <c r="A54" s="323" t="s">
        <v>36</v>
      </c>
      <c r="B54" s="324"/>
      <c r="C54" s="311"/>
      <c r="D54" s="311"/>
      <c r="E54" s="311">
        <f>SUM(E50:E53)</f>
        <v>5734000</v>
      </c>
      <c r="F54" s="311">
        <f>SUM(F49:F53)</f>
        <v>0</v>
      </c>
      <c r="G54" s="311">
        <f>SUM(G49:G53)</f>
        <v>0</v>
      </c>
      <c r="H54" s="311">
        <f>SUM(H49:H53)</f>
        <v>0</v>
      </c>
      <c r="I54" s="311">
        <f>SUM(I49:I53)</f>
        <v>0</v>
      </c>
      <c r="J54" s="308">
        <f>SUM(J50:J53)</f>
        <v>-4374700</v>
      </c>
    </row>
    <row r="55" spans="1:10" ht="12.75">
      <c r="A55" s="236" t="s">
        <v>12</v>
      </c>
      <c r="B55" s="95"/>
      <c r="C55" s="311">
        <v>990000</v>
      </c>
      <c r="D55" s="300"/>
      <c r="E55" s="300"/>
      <c r="F55" s="300"/>
      <c r="G55" s="300"/>
      <c r="H55" s="300"/>
      <c r="I55" s="300"/>
      <c r="J55" s="308"/>
    </row>
    <row r="56" spans="1:10" ht="12.75">
      <c r="A56" s="235"/>
      <c r="B56" s="7" t="s">
        <v>139</v>
      </c>
      <c r="C56" s="301">
        <v>990000</v>
      </c>
      <c r="D56" s="300"/>
      <c r="E56" s="320">
        <v>5833060</v>
      </c>
      <c r="F56" s="302"/>
      <c r="G56" s="302"/>
      <c r="H56" s="302"/>
      <c r="I56" s="302">
        <f>SUM(F56:H56)</f>
        <v>0</v>
      </c>
      <c r="J56" s="309">
        <v>-4610000</v>
      </c>
    </row>
    <row r="57" spans="1:10" ht="12.75">
      <c r="A57" s="235"/>
      <c r="B57" s="7" t="s">
        <v>158</v>
      </c>
      <c r="C57" s="301">
        <v>990000</v>
      </c>
      <c r="D57" s="300"/>
      <c r="E57" s="302">
        <v>0</v>
      </c>
      <c r="F57" s="302"/>
      <c r="G57" s="302"/>
      <c r="H57" s="302"/>
      <c r="I57" s="302"/>
      <c r="J57" s="309">
        <v>0</v>
      </c>
    </row>
    <row r="58" spans="1:10" s="12" customFormat="1" ht="12.75">
      <c r="A58" s="323" t="s">
        <v>37</v>
      </c>
      <c r="B58" s="324"/>
      <c r="C58" s="311"/>
      <c r="D58" s="311"/>
      <c r="E58" s="311">
        <f>SUM(E56:E57)</f>
        <v>5833060</v>
      </c>
      <c r="F58" s="311">
        <f>SUM(F55:F56)</f>
        <v>0</v>
      </c>
      <c r="G58" s="311">
        <f>SUM(G55:G56)</f>
        <v>0</v>
      </c>
      <c r="H58" s="311">
        <f>SUM(H55:H56)</f>
        <v>0</v>
      </c>
      <c r="I58" s="311">
        <f>SUM(I55:I56)</f>
        <v>0</v>
      </c>
      <c r="J58" s="308">
        <f>SUM(J56:J57)</f>
        <v>-4610000</v>
      </c>
    </row>
    <row r="59" spans="1:10" s="12" customFormat="1" ht="12.75">
      <c r="A59" s="290" t="s">
        <v>25</v>
      </c>
      <c r="B59" s="290"/>
      <c r="C59" s="303"/>
      <c r="D59" s="303">
        <f>D13</f>
        <v>25726600</v>
      </c>
      <c r="E59" s="303">
        <f>SUM(E25+E29+E32+E35+E38+E48+E54+E58)</f>
        <v>25571144</v>
      </c>
      <c r="F59" s="303" t="e">
        <f>F13+F25+F29+F32+F35+#REF!+#REF!+F38+#REF!+F48+F54+F58</f>
        <v>#REF!</v>
      </c>
      <c r="G59" s="303" t="e">
        <f>G13+G25+G29+G32+G35+#REF!+#REF!+G38+#REF!+G48+G54+G58</f>
        <v>#REF!</v>
      </c>
      <c r="H59" s="303" t="e">
        <f>H13+H25+H29+H32+H35+#REF!+#REF!+H38+#REF!+H48+H54+H58</f>
        <v>#REF!</v>
      </c>
      <c r="I59" s="303" t="e">
        <f>I13+I25+I29+I32+I35+#REF!+#REF!+I38+#REF!+I48+I54+I58</f>
        <v>#REF!</v>
      </c>
      <c r="J59" s="303"/>
    </row>
    <row r="60" spans="1:10" ht="12.75" hidden="1">
      <c r="A60" s="238"/>
      <c r="B60" s="262"/>
      <c r="C60" s="302"/>
      <c r="D60" s="302"/>
      <c r="E60" s="302"/>
      <c r="F60" s="302"/>
      <c r="G60" s="302"/>
      <c r="H60" s="302"/>
      <c r="I60" s="302"/>
      <c r="J60" s="313"/>
    </row>
    <row r="61" spans="1:10" ht="12.75" hidden="1">
      <c r="A61" s="238" t="s">
        <v>126</v>
      </c>
      <c r="B61" s="262"/>
      <c r="C61" s="264"/>
      <c r="D61" s="302"/>
      <c r="E61" s="302"/>
      <c r="F61" s="302"/>
      <c r="G61" s="302"/>
      <c r="H61" s="302"/>
      <c r="I61" s="302"/>
      <c r="J61" s="313"/>
    </row>
    <row r="62" spans="1:10" ht="25.5" hidden="1">
      <c r="A62" s="238"/>
      <c r="B62" s="262"/>
      <c r="C62" s="322" t="s">
        <v>68</v>
      </c>
      <c r="D62" s="302"/>
      <c r="E62" s="302"/>
      <c r="F62" s="302"/>
      <c r="G62" s="302"/>
      <c r="H62" s="302"/>
      <c r="I62" s="302"/>
      <c r="J62" s="313"/>
    </row>
    <row r="63" spans="1:10" ht="12.75" hidden="1">
      <c r="A63" s="238" t="s">
        <v>13</v>
      </c>
      <c r="B63" s="262"/>
      <c r="C63" s="302" t="s">
        <v>29</v>
      </c>
      <c r="D63" s="302" t="e">
        <f>SUM(#REF!)</f>
        <v>#REF!</v>
      </c>
      <c r="E63" s="302" t="e">
        <f>SUM(#REF!)</f>
        <v>#REF!</v>
      </c>
      <c r="F63" s="302">
        <f>-35000+(16000*4)</f>
        <v>29000</v>
      </c>
      <c r="G63" s="302">
        <f>-200000+(16000*4)</f>
        <v>-136000</v>
      </c>
      <c r="H63" s="302">
        <v>72000</v>
      </c>
      <c r="I63" s="302">
        <f aca="true" t="shared" si="0" ref="I63:I70">SUM(F63:H63)</f>
        <v>-35000</v>
      </c>
      <c r="J63" s="313"/>
    </row>
    <row r="64" spans="1:10" ht="12.75" hidden="1">
      <c r="A64" s="238" t="s">
        <v>14</v>
      </c>
      <c r="B64" s="262"/>
      <c r="C64" s="302" t="s">
        <v>29</v>
      </c>
      <c r="D64" s="302" t="e">
        <f>SUM(#REF!)</f>
        <v>#REF!</v>
      </c>
      <c r="E64" s="302" t="e">
        <f>SUM(#REF!)</f>
        <v>#REF!</v>
      </c>
      <c r="F64" s="302"/>
      <c r="G64" s="302"/>
      <c r="H64" s="302"/>
      <c r="I64" s="302">
        <f t="shared" si="0"/>
        <v>0</v>
      </c>
      <c r="J64" s="313"/>
    </row>
    <row r="65" spans="1:10" ht="12.75" hidden="1">
      <c r="A65" s="238" t="s">
        <v>15</v>
      </c>
      <c r="B65" s="262"/>
      <c r="C65" s="302" t="s">
        <v>29</v>
      </c>
      <c r="D65" s="302" t="e">
        <f>SUM(#REF!)</f>
        <v>#REF!</v>
      </c>
      <c r="E65" s="302" t="e">
        <f>SUM(#REF!)</f>
        <v>#REF!</v>
      </c>
      <c r="F65" s="302"/>
      <c r="G65" s="302"/>
      <c r="H65" s="302"/>
      <c r="I65" s="302">
        <f t="shared" si="0"/>
        <v>0</v>
      </c>
      <c r="J65" s="313"/>
    </row>
    <row r="66" spans="1:10" ht="12.75" hidden="1">
      <c r="A66" s="238" t="s">
        <v>16</v>
      </c>
      <c r="B66" s="262"/>
      <c r="C66" s="302" t="s">
        <v>29</v>
      </c>
      <c r="D66" s="302" t="e">
        <f>SUM(#REF!)</f>
        <v>#REF!</v>
      </c>
      <c r="E66" s="302" t="e">
        <f>SUM(#REF!)</f>
        <v>#REF!</v>
      </c>
      <c r="F66" s="302"/>
      <c r="G66" s="302"/>
      <c r="H66" s="302"/>
      <c r="I66" s="302">
        <f t="shared" si="0"/>
        <v>0</v>
      </c>
      <c r="J66" s="313"/>
    </row>
    <row r="67" spans="1:10" ht="12.75" hidden="1">
      <c r="A67" s="238" t="s">
        <v>17</v>
      </c>
      <c r="B67" s="262"/>
      <c r="C67" s="302" t="s">
        <v>29</v>
      </c>
      <c r="D67" s="302" t="e">
        <f>SUM(#REF!)</f>
        <v>#REF!</v>
      </c>
      <c r="E67" s="302" t="e">
        <f>SUM(#REF!)</f>
        <v>#REF!</v>
      </c>
      <c r="F67" s="302"/>
      <c r="G67" s="302"/>
      <c r="H67" s="302"/>
      <c r="I67" s="302">
        <f t="shared" si="0"/>
        <v>0</v>
      </c>
      <c r="J67" s="313"/>
    </row>
    <row r="68" spans="1:10" ht="12.75" hidden="1">
      <c r="A68" s="238" t="s">
        <v>18</v>
      </c>
      <c r="B68" s="262"/>
      <c r="C68" s="302" t="s">
        <v>29</v>
      </c>
      <c r="D68" s="302" t="e">
        <f>SUM(#REF!)</f>
        <v>#REF!</v>
      </c>
      <c r="E68" s="302" t="e">
        <f>SUM(#REF!)</f>
        <v>#REF!</v>
      </c>
      <c r="F68" s="302"/>
      <c r="G68" s="302"/>
      <c r="H68" s="302"/>
      <c r="I68" s="302">
        <f t="shared" si="0"/>
        <v>0</v>
      </c>
      <c r="J68" s="313"/>
    </row>
    <row r="69" spans="1:10" ht="12.75" hidden="1">
      <c r="A69" s="238" t="s">
        <v>19</v>
      </c>
      <c r="B69" s="262"/>
      <c r="C69" s="302" t="s">
        <v>29</v>
      </c>
      <c r="D69" s="302" t="e">
        <f>SUM(#REF!)</f>
        <v>#REF!</v>
      </c>
      <c r="E69" s="302" t="e">
        <f>SUM(#REF!)</f>
        <v>#REF!</v>
      </c>
      <c r="F69" s="302"/>
      <c r="G69" s="302"/>
      <c r="H69" s="302"/>
      <c r="I69" s="302">
        <f t="shared" si="0"/>
        <v>0</v>
      </c>
      <c r="J69" s="313"/>
    </row>
    <row r="70" spans="1:10" ht="12.75" hidden="1">
      <c r="A70" s="238"/>
      <c r="B70" s="262"/>
      <c r="C70" s="302"/>
      <c r="D70" s="302" t="e">
        <f>SUM(#REF!)</f>
        <v>#REF!</v>
      </c>
      <c r="E70" s="302"/>
      <c r="F70" s="302"/>
      <c r="G70" s="302"/>
      <c r="H70" s="302"/>
      <c r="I70" s="302">
        <f t="shared" si="0"/>
        <v>0</v>
      </c>
      <c r="J70" s="313"/>
    </row>
    <row r="71" spans="1:10" s="12" customFormat="1" ht="13.5" hidden="1">
      <c r="A71" s="238"/>
      <c r="B71" s="238"/>
      <c r="C71" s="264"/>
      <c r="D71" s="264" t="e">
        <f aca="true" t="shared" si="1" ref="D71:I71">SUM(D62:D70)</f>
        <v>#REF!</v>
      </c>
      <c r="E71" s="264" t="e">
        <f t="shared" si="1"/>
        <v>#REF!</v>
      </c>
      <c r="F71" s="264">
        <f t="shared" si="1"/>
        <v>29000</v>
      </c>
      <c r="G71" s="264">
        <f t="shared" si="1"/>
        <v>-136000</v>
      </c>
      <c r="H71" s="264">
        <f t="shared" si="1"/>
        <v>72000</v>
      </c>
      <c r="I71" s="264">
        <f t="shared" si="1"/>
        <v>-35000</v>
      </c>
      <c r="J71" s="314"/>
    </row>
    <row r="72" spans="1:10" ht="12.75" hidden="1">
      <c r="A72" s="238"/>
      <c r="B72" s="262"/>
      <c r="C72" s="302"/>
      <c r="D72" s="302"/>
      <c r="E72" s="302"/>
      <c r="F72" s="302"/>
      <c r="G72" s="302"/>
      <c r="H72" s="302"/>
      <c r="I72" s="302"/>
      <c r="J72" s="313"/>
    </row>
    <row r="73" spans="1:10" s="12" customFormat="1" ht="13.5" hidden="1">
      <c r="A73" s="238"/>
      <c r="B73" s="238"/>
      <c r="C73" s="264"/>
      <c r="D73" s="264" t="e">
        <f aca="true" t="shared" si="2" ref="D73:I73">D59+D71</f>
        <v>#REF!</v>
      </c>
      <c r="E73" s="264" t="e">
        <f t="shared" si="2"/>
        <v>#REF!</v>
      </c>
      <c r="F73" s="264" t="e">
        <f t="shared" si="2"/>
        <v>#REF!</v>
      </c>
      <c r="G73" s="264" t="e">
        <f t="shared" si="2"/>
        <v>#REF!</v>
      </c>
      <c r="H73" s="264" t="e">
        <f t="shared" si="2"/>
        <v>#REF!</v>
      </c>
      <c r="I73" s="264" t="e">
        <f t="shared" si="2"/>
        <v>#REF!</v>
      </c>
      <c r="J73" s="314"/>
    </row>
    <row r="74" spans="1:11" ht="12.75">
      <c r="A74" s="290" t="s">
        <v>214</v>
      </c>
      <c r="B74" s="265"/>
      <c r="C74" s="303"/>
      <c r="D74" s="303"/>
      <c r="E74" s="303"/>
      <c r="F74" s="303"/>
      <c r="G74" s="303"/>
      <c r="H74" s="303"/>
      <c r="I74" s="303"/>
      <c r="J74" s="303">
        <f>SUM(D59-E59)</f>
        <v>155456</v>
      </c>
      <c r="K74" s="42"/>
    </row>
    <row r="75" spans="1:10" ht="12.75">
      <c r="A75" s="12"/>
      <c r="B75" s="7"/>
      <c r="C75" s="216"/>
      <c r="E75" s="304"/>
      <c r="F75" s="5"/>
      <c r="G75" s="5"/>
      <c r="H75" s="5"/>
      <c r="J75" s="25"/>
    </row>
    <row r="76" spans="1:10" ht="12.75">
      <c r="A76" s="12"/>
      <c r="B76" s="7" t="s">
        <v>177</v>
      </c>
      <c r="C76" s="216"/>
      <c r="E76" s="191"/>
      <c r="F76" s="5"/>
      <c r="G76" s="5"/>
      <c r="H76" s="5"/>
      <c r="J76" s="25"/>
    </row>
    <row r="77" spans="1:10" ht="12.75">
      <c r="A77" s="12"/>
      <c r="B77" s="7"/>
      <c r="C77" s="216"/>
      <c r="E77" s="191"/>
      <c r="F77" s="5"/>
      <c r="G77" s="5"/>
      <c r="H77" s="5"/>
      <c r="J77" s="25"/>
    </row>
    <row r="78" spans="1:10" ht="12.75">
      <c r="A78" s="12"/>
      <c r="B78" s="7"/>
      <c r="C78" s="216"/>
      <c r="E78" s="191"/>
      <c r="F78" s="5"/>
      <c r="G78" s="5"/>
      <c r="H78" s="5"/>
      <c r="J78" s="25"/>
    </row>
    <row r="79" spans="1:10" ht="12.75">
      <c r="A79" s="12"/>
      <c r="B79" s="7"/>
      <c r="C79" s="216"/>
      <c r="E79" s="191"/>
      <c r="F79" s="5"/>
      <c r="G79" s="5"/>
      <c r="H79" s="5"/>
      <c r="J79" s="25"/>
    </row>
    <row r="80" ht="12.75">
      <c r="E80" s="191"/>
    </row>
    <row r="81" spans="1:10" ht="12.75">
      <c r="A81" s="12"/>
      <c r="B81" s="7"/>
      <c r="C81" s="216"/>
      <c r="E81" s="191"/>
      <c r="F81" s="5"/>
      <c r="G81" s="5"/>
      <c r="H81" s="5"/>
      <c r="J81" s="25"/>
    </row>
    <row r="82" spans="1:10" ht="12.75">
      <c r="A82" s="12"/>
      <c r="B82" s="7"/>
      <c r="C82" s="216"/>
      <c r="E82" s="191"/>
      <c r="F82" s="5"/>
      <c r="G82" s="5"/>
      <c r="H82" s="5"/>
      <c r="J82" s="25"/>
    </row>
    <row r="83" spans="1:10" ht="12.75">
      <c r="A83" s="12"/>
      <c r="B83" s="7"/>
      <c r="C83" s="216"/>
      <c r="E83" s="191"/>
      <c r="F83" s="5"/>
      <c r="G83" s="5"/>
      <c r="H83" s="5"/>
      <c r="J83" s="25"/>
    </row>
    <row r="84" spans="1:10" ht="12.75">
      <c r="A84" s="12"/>
      <c r="B84" s="7"/>
      <c r="C84" s="216"/>
      <c r="E84" s="191"/>
      <c r="F84" s="5"/>
      <c r="G84" s="5"/>
      <c r="H84" s="5"/>
      <c r="J84" s="25"/>
    </row>
    <row r="85" ht="12.75">
      <c r="E85" s="191"/>
    </row>
    <row r="86" spans="1:10" ht="12.75">
      <c r="A86" s="12"/>
      <c r="B86" s="7"/>
      <c r="C86" s="216"/>
      <c r="E86" s="191"/>
      <c r="F86" s="5"/>
      <c r="G86" s="5"/>
      <c r="H86" s="5"/>
      <c r="J86" s="25"/>
    </row>
    <row r="87" spans="1:10" ht="12.75">
      <c r="A87" s="12"/>
      <c r="B87" s="7"/>
      <c r="C87" s="216"/>
      <c r="E87" s="191"/>
      <c r="F87" s="5"/>
      <c r="G87" s="5"/>
      <c r="H87" s="5"/>
      <c r="J87" s="25"/>
    </row>
    <row r="88" spans="1:10" ht="12.75">
      <c r="A88" s="12"/>
      <c r="B88" s="7"/>
      <c r="C88" s="216"/>
      <c r="E88" s="191"/>
      <c r="F88" s="5"/>
      <c r="G88" s="5"/>
      <c r="H88" s="5"/>
      <c r="J88" s="25"/>
    </row>
    <row r="89" spans="1:10" ht="12.75">
      <c r="A89" s="12"/>
      <c r="B89" s="7"/>
      <c r="C89" s="216"/>
      <c r="E89" s="191"/>
      <c r="F89" s="5"/>
      <c r="G89" s="5"/>
      <c r="H89" s="5"/>
      <c r="J89" s="25"/>
    </row>
  </sheetData>
  <printOptions headings="1" horizontalCentered="1"/>
  <pageMargins left="0" right="0" top="0.82" bottom="0.81" header="0.5118110236220472" footer="0.5118110236220472"/>
  <pageSetup horizontalDpi="600" verticalDpi="600" orientation="landscape" paperSize="9" r:id="rId1"/>
  <headerFooter alignWithMargins="0">
    <oddHeader>&amp;L&amp;F&amp;C&amp;A</oddHeader>
    <oddFooter>&amp;CSide &amp;P av &amp;N&amp;RUtskrift &amp;D kl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50"/>
  <sheetViews>
    <sheetView workbookViewId="0" topLeftCell="A1">
      <pane ySplit="3555" topLeftCell="BM9" activePane="bottomLeft" state="split"/>
      <selection pane="topLeft" activeCell="A2" sqref="A2"/>
      <selection pane="bottomLeft" activeCell="F25" sqref="F25"/>
    </sheetView>
  </sheetViews>
  <sheetFormatPr defaultColWidth="11.421875" defaultRowHeight="12.75"/>
  <cols>
    <col min="1" max="2" width="2.57421875" style="4" customWidth="1"/>
    <col min="3" max="3" width="28.140625" style="4" customWidth="1"/>
    <col min="4" max="4" width="7.7109375" style="4" bestFit="1" customWidth="1"/>
    <col min="5" max="5" width="9.00390625" style="4" customWidth="1"/>
    <col min="6" max="6" width="7.7109375" style="4" customWidth="1"/>
    <col min="7" max="15" width="8.421875" style="4" customWidth="1"/>
    <col min="16" max="16" width="8.421875" style="5" customWidth="1"/>
    <col min="17" max="17" width="8.421875" style="4" customWidth="1"/>
    <col min="18" max="18" width="8.421875" style="5" customWidth="1"/>
    <col min="19" max="16384" width="11.421875" style="4" customWidth="1"/>
  </cols>
  <sheetData>
    <row r="1" spans="1:23" s="90" customFormat="1" ht="20.25">
      <c r="A1" s="133" t="s">
        <v>72</v>
      </c>
      <c r="B1" s="134"/>
      <c r="C1" s="134"/>
      <c r="D1" s="135"/>
      <c r="E1" s="135"/>
      <c r="F1" s="135"/>
      <c r="G1" s="135"/>
      <c r="H1" s="136"/>
      <c r="I1" s="136"/>
      <c r="J1" s="136"/>
      <c r="K1" s="137"/>
      <c r="L1" s="137"/>
      <c r="M1" s="137"/>
      <c r="N1" s="137"/>
      <c r="O1" s="137"/>
      <c r="P1" s="137"/>
      <c r="Q1" s="137"/>
      <c r="R1" s="138"/>
      <c r="S1" s="92"/>
      <c r="T1" s="92"/>
      <c r="U1" s="91"/>
      <c r="V1" s="93"/>
      <c r="W1" s="94"/>
    </row>
    <row r="2" spans="1:18" s="5" customFormat="1" ht="13.5" customHeight="1" thickBot="1">
      <c r="A2" s="14"/>
      <c r="R2" s="28"/>
    </row>
    <row r="3" spans="1:18" s="103" customFormat="1" ht="18.75">
      <c r="A3" s="64" t="s">
        <v>67</v>
      </c>
      <c r="B3" s="71"/>
      <c r="C3" s="71"/>
      <c r="D3" s="71"/>
      <c r="E3" s="116" t="s">
        <v>127</v>
      </c>
      <c r="F3" s="69" t="s">
        <v>88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</row>
    <row r="4" spans="1:18" s="103" customFormat="1" ht="112.5" customHeight="1">
      <c r="A4" s="110" t="s">
        <v>87</v>
      </c>
      <c r="B4" s="111"/>
      <c r="C4" s="111"/>
      <c r="D4" s="112" t="s">
        <v>68</v>
      </c>
      <c r="E4" s="173" t="s">
        <v>128</v>
      </c>
      <c r="F4" s="119" t="s">
        <v>89</v>
      </c>
      <c r="G4" s="113" t="s">
        <v>74</v>
      </c>
      <c r="H4" s="113" t="s">
        <v>75</v>
      </c>
      <c r="I4" s="113" t="s">
        <v>76</v>
      </c>
      <c r="J4" s="113" t="s">
        <v>77</v>
      </c>
      <c r="K4" s="113" t="s">
        <v>78</v>
      </c>
      <c r="L4" s="113" t="s">
        <v>79</v>
      </c>
      <c r="M4" s="113" t="s">
        <v>80</v>
      </c>
      <c r="N4" s="113" t="s">
        <v>81</v>
      </c>
      <c r="O4" s="113" t="s">
        <v>82</v>
      </c>
      <c r="P4" s="113" t="s">
        <v>83</v>
      </c>
      <c r="Q4" s="113" t="s">
        <v>84</v>
      </c>
      <c r="R4" s="114" t="s">
        <v>85</v>
      </c>
    </row>
    <row r="5" spans="1:18" s="5" customFormat="1" ht="12.75">
      <c r="A5" s="14"/>
      <c r="E5" s="15"/>
      <c r="F5" s="120"/>
      <c r="R5" s="28"/>
    </row>
    <row r="6" spans="1:18" s="104" customFormat="1" ht="12.75">
      <c r="A6" s="107" t="s">
        <v>92</v>
      </c>
      <c r="E6" s="115"/>
      <c r="F6" s="121"/>
      <c r="R6" s="108"/>
    </row>
    <row r="7" spans="1:18" s="10" customFormat="1" ht="12.75">
      <c r="A7" s="8"/>
      <c r="B7" s="10" t="s">
        <v>96</v>
      </c>
      <c r="E7" s="9"/>
      <c r="F7" s="122"/>
      <c r="R7" s="109"/>
    </row>
    <row r="8" spans="1:18" s="5" customFormat="1" ht="12.75">
      <c r="A8" s="14"/>
      <c r="C8" s="5" t="s">
        <v>93</v>
      </c>
      <c r="E8" s="15">
        <v>100</v>
      </c>
      <c r="F8" s="120">
        <f>SUM(G8:R8)</f>
        <v>78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5">
        <v>7</v>
      </c>
      <c r="N8" s="5">
        <v>8</v>
      </c>
      <c r="O8" s="5">
        <v>9</v>
      </c>
      <c r="P8" s="5">
        <v>10</v>
      </c>
      <c r="Q8" s="5">
        <v>11</v>
      </c>
      <c r="R8" s="28">
        <v>12</v>
      </c>
    </row>
    <row r="9" spans="1:18" s="5" customFormat="1" ht="12.75">
      <c r="A9" s="14"/>
      <c r="C9" s="5" t="s">
        <v>94</v>
      </c>
      <c r="E9" s="15"/>
      <c r="F9" s="120">
        <f>SUM(G9:R9)</f>
        <v>0</v>
      </c>
      <c r="R9" s="28"/>
    </row>
    <row r="10" spans="1:18" s="5" customFormat="1" ht="12.75">
      <c r="A10" s="14"/>
      <c r="E10" s="15"/>
      <c r="F10" s="120"/>
      <c r="R10" s="28"/>
    </row>
    <row r="11" spans="1:18" s="10" customFormat="1" ht="12.75">
      <c r="A11" s="8"/>
      <c r="B11" s="10" t="s">
        <v>91</v>
      </c>
      <c r="E11" s="9">
        <f>SUM(E7:E10)</f>
        <v>100</v>
      </c>
      <c r="F11" s="122">
        <f aca="true" t="shared" si="0" ref="F11:R11">SUM(F7:F10)</f>
        <v>78</v>
      </c>
      <c r="G11" s="10">
        <f t="shared" si="0"/>
        <v>1</v>
      </c>
      <c r="H11" s="10">
        <f t="shared" si="0"/>
        <v>2</v>
      </c>
      <c r="I11" s="10">
        <f t="shared" si="0"/>
        <v>3</v>
      </c>
      <c r="J11" s="10">
        <f t="shared" si="0"/>
        <v>4</v>
      </c>
      <c r="K11" s="10">
        <f t="shared" si="0"/>
        <v>5</v>
      </c>
      <c r="L11" s="10">
        <f t="shared" si="0"/>
        <v>6</v>
      </c>
      <c r="M11" s="10">
        <f t="shared" si="0"/>
        <v>7</v>
      </c>
      <c r="N11" s="10">
        <f t="shared" si="0"/>
        <v>8</v>
      </c>
      <c r="O11" s="10">
        <f t="shared" si="0"/>
        <v>9</v>
      </c>
      <c r="P11" s="10">
        <f t="shared" si="0"/>
        <v>10</v>
      </c>
      <c r="Q11" s="10">
        <f t="shared" si="0"/>
        <v>11</v>
      </c>
      <c r="R11" s="109">
        <f t="shared" si="0"/>
        <v>12</v>
      </c>
    </row>
    <row r="12" spans="1:18" s="5" customFormat="1" ht="12.75">
      <c r="A12" s="14"/>
      <c r="E12" s="15"/>
      <c r="F12" s="120"/>
      <c r="R12" s="28"/>
    </row>
    <row r="13" spans="1:18" s="10" customFormat="1" ht="12.75">
      <c r="A13" s="8"/>
      <c r="B13" s="10" t="s">
        <v>101</v>
      </c>
      <c r="E13" s="9"/>
      <c r="F13" s="120">
        <f>SUM(G13:R13)</f>
        <v>0</v>
      </c>
      <c r="R13" s="109"/>
    </row>
    <row r="14" spans="1:18" s="5" customFormat="1" ht="12.75">
      <c r="A14" s="14"/>
      <c r="C14" s="5" t="s">
        <v>86</v>
      </c>
      <c r="D14" s="5" t="s">
        <v>102</v>
      </c>
      <c r="E14" s="15"/>
      <c r="F14" s="120">
        <f>SUM(G14:R14)</f>
        <v>780</v>
      </c>
      <c r="G14" s="5">
        <v>10</v>
      </c>
      <c r="H14" s="5">
        <v>20</v>
      </c>
      <c r="I14" s="5">
        <v>30</v>
      </c>
      <c r="J14" s="5">
        <v>40</v>
      </c>
      <c r="K14" s="5">
        <v>50</v>
      </c>
      <c r="L14" s="5">
        <v>60</v>
      </c>
      <c r="M14" s="5">
        <v>70</v>
      </c>
      <c r="N14" s="5">
        <v>80</v>
      </c>
      <c r="O14" s="5">
        <v>90</v>
      </c>
      <c r="P14" s="5">
        <v>100</v>
      </c>
      <c r="Q14" s="5">
        <v>110</v>
      </c>
      <c r="R14" s="28">
        <v>120</v>
      </c>
    </row>
    <row r="15" spans="1:18" s="5" customFormat="1" ht="12.75">
      <c r="A15" s="14"/>
      <c r="C15" s="5" t="s">
        <v>90</v>
      </c>
      <c r="D15" s="5" t="s">
        <v>102</v>
      </c>
      <c r="E15" s="15"/>
      <c r="F15" s="120">
        <f>SUM(G15:R15)</f>
        <v>0</v>
      </c>
      <c r="R15" s="28"/>
    </row>
    <row r="16" spans="1:18" ht="12.75">
      <c r="A16" s="14"/>
      <c r="B16" s="5"/>
      <c r="C16" s="5"/>
      <c r="D16" s="5"/>
      <c r="E16" s="15"/>
      <c r="F16" s="120"/>
      <c r="G16" s="5"/>
      <c r="H16" s="5"/>
      <c r="I16" s="5"/>
      <c r="J16" s="5"/>
      <c r="K16" s="5"/>
      <c r="L16" s="5"/>
      <c r="M16" s="5"/>
      <c r="N16" s="5"/>
      <c r="O16" s="5"/>
      <c r="Q16" s="5"/>
      <c r="R16" s="28"/>
    </row>
    <row r="17" spans="1:18" s="10" customFormat="1" ht="12.75">
      <c r="A17" s="8"/>
      <c r="B17" s="10" t="s">
        <v>95</v>
      </c>
      <c r="E17" s="9">
        <f>SUM(E13:E16)</f>
        <v>0</v>
      </c>
      <c r="F17" s="122">
        <f aca="true" t="shared" si="1" ref="F17:R17">SUM(F13:F16)</f>
        <v>780</v>
      </c>
      <c r="G17" s="10">
        <f t="shared" si="1"/>
        <v>10</v>
      </c>
      <c r="H17" s="10">
        <f t="shared" si="1"/>
        <v>20</v>
      </c>
      <c r="I17" s="10">
        <f t="shared" si="1"/>
        <v>30</v>
      </c>
      <c r="J17" s="10">
        <f t="shared" si="1"/>
        <v>40</v>
      </c>
      <c r="K17" s="10">
        <f t="shared" si="1"/>
        <v>50</v>
      </c>
      <c r="L17" s="10">
        <f t="shared" si="1"/>
        <v>60</v>
      </c>
      <c r="M17" s="10">
        <f t="shared" si="1"/>
        <v>70</v>
      </c>
      <c r="N17" s="10">
        <f t="shared" si="1"/>
        <v>80</v>
      </c>
      <c r="O17" s="10">
        <f t="shared" si="1"/>
        <v>90</v>
      </c>
      <c r="P17" s="10">
        <f t="shared" si="1"/>
        <v>100</v>
      </c>
      <c r="Q17" s="10">
        <f t="shared" si="1"/>
        <v>110</v>
      </c>
      <c r="R17" s="109">
        <f t="shared" si="1"/>
        <v>120</v>
      </c>
    </row>
    <row r="18" spans="1:18" s="5" customFormat="1" ht="12.75">
      <c r="A18" s="14"/>
      <c r="E18" s="15"/>
      <c r="F18" s="120"/>
      <c r="R18" s="28"/>
    </row>
    <row r="19" spans="1:18" s="124" customFormat="1" ht="13.5" thickBot="1">
      <c r="A19" s="123" t="s">
        <v>97</v>
      </c>
      <c r="E19" s="125">
        <f>E11+E17</f>
        <v>100</v>
      </c>
      <c r="F19" s="126">
        <f aca="true" t="shared" si="2" ref="F19:R19">F11+F17</f>
        <v>858</v>
      </c>
      <c r="G19" s="124">
        <f t="shared" si="2"/>
        <v>11</v>
      </c>
      <c r="H19" s="124">
        <f t="shared" si="2"/>
        <v>22</v>
      </c>
      <c r="I19" s="124">
        <f t="shared" si="2"/>
        <v>33</v>
      </c>
      <c r="J19" s="124">
        <f t="shared" si="2"/>
        <v>44</v>
      </c>
      <c r="K19" s="124">
        <f t="shared" si="2"/>
        <v>55</v>
      </c>
      <c r="L19" s="124">
        <f t="shared" si="2"/>
        <v>66</v>
      </c>
      <c r="M19" s="124">
        <f t="shared" si="2"/>
        <v>77</v>
      </c>
      <c r="N19" s="124">
        <f t="shared" si="2"/>
        <v>88</v>
      </c>
      <c r="O19" s="124">
        <f t="shared" si="2"/>
        <v>99</v>
      </c>
      <c r="P19" s="124">
        <f t="shared" si="2"/>
        <v>110</v>
      </c>
      <c r="Q19" s="124">
        <f t="shared" si="2"/>
        <v>121</v>
      </c>
      <c r="R19" s="127">
        <f t="shared" si="2"/>
        <v>132</v>
      </c>
    </row>
    <row r="20" spans="1:18" ht="13.5" thickTop="1">
      <c r="A20" s="14"/>
      <c r="B20" s="5"/>
      <c r="C20" s="5"/>
      <c r="D20" s="13"/>
      <c r="E20" s="100"/>
      <c r="F20" s="63"/>
      <c r="G20" s="5"/>
      <c r="H20" s="5"/>
      <c r="I20" s="5"/>
      <c r="J20" s="5"/>
      <c r="K20" s="5"/>
      <c r="L20" s="5"/>
      <c r="M20" s="5"/>
      <c r="N20" s="5"/>
      <c r="O20" s="5"/>
      <c r="Q20" s="5"/>
      <c r="R20" s="28"/>
    </row>
    <row r="21" spans="1:18" s="104" customFormat="1" ht="12.75">
      <c r="A21" s="107" t="s">
        <v>98</v>
      </c>
      <c r="E21" s="115"/>
      <c r="F21" s="121"/>
      <c r="R21" s="108"/>
    </row>
    <row r="22" spans="1:18" s="5" customFormat="1" ht="12.75">
      <c r="A22" s="14"/>
      <c r="B22" s="5" t="s">
        <v>86</v>
      </c>
      <c r="D22" s="5" t="s">
        <v>100</v>
      </c>
      <c r="E22" s="15"/>
      <c r="F22" s="120">
        <f>SUM(G22:R22)</f>
        <v>4</v>
      </c>
      <c r="G22" s="5">
        <v>4</v>
      </c>
      <c r="R22" s="28"/>
    </row>
    <row r="23" spans="1:18" s="5" customFormat="1" ht="12.75">
      <c r="A23" s="14"/>
      <c r="B23" s="5" t="s">
        <v>90</v>
      </c>
      <c r="D23" s="5" t="s">
        <v>100</v>
      </c>
      <c r="E23" s="15"/>
      <c r="F23" s="120">
        <f>SUM(G23:R23)</f>
        <v>0</v>
      </c>
      <c r="R23" s="28"/>
    </row>
    <row r="24" spans="1:18" s="5" customFormat="1" ht="12.75">
      <c r="A24" s="14"/>
      <c r="E24" s="15"/>
      <c r="F24" s="120">
        <f>SUM(G24:R24)</f>
        <v>0</v>
      </c>
      <c r="R24" s="28"/>
    </row>
    <row r="25" spans="1:18" s="124" customFormat="1" ht="13.5" thickBot="1">
      <c r="A25" s="123" t="s">
        <v>99</v>
      </c>
      <c r="E25" s="125">
        <f aca="true" t="shared" si="3" ref="E25:R25">SUM(E21:E24)</f>
        <v>0</v>
      </c>
      <c r="F25" s="126">
        <f t="shared" si="3"/>
        <v>4</v>
      </c>
      <c r="G25" s="124">
        <f t="shared" si="3"/>
        <v>4</v>
      </c>
      <c r="H25" s="124">
        <f t="shared" si="3"/>
        <v>0</v>
      </c>
      <c r="I25" s="124">
        <f t="shared" si="3"/>
        <v>0</v>
      </c>
      <c r="J25" s="124">
        <f t="shared" si="3"/>
        <v>0</v>
      </c>
      <c r="K25" s="124">
        <f t="shared" si="3"/>
        <v>0</v>
      </c>
      <c r="L25" s="124">
        <f t="shared" si="3"/>
        <v>0</v>
      </c>
      <c r="M25" s="124">
        <f t="shared" si="3"/>
        <v>0</v>
      </c>
      <c r="N25" s="124">
        <f t="shared" si="3"/>
        <v>0</v>
      </c>
      <c r="O25" s="124">
        <f t="shared" si="3"/>
        <v>0</v>
      </c>
      <c r="P25" s="124">
        <f t="shared" si="3"/>
        <v>0</v>
      </c>
      <c r="Q25" s="124">
        <f t="shared" si="3"/>
        <v>0</v>
      </c>
      <c r="R25" s="127">
        <f t="shared" si="3"/>
        <v>0</v>
      </c>
    </row>
    <row r="26" spans="1:18" s="5" customFormat="1" ht="13.5" thickTop="1">
      <c r="A26" s="14"/>
      <c r="E26" s="15"/>
      <c r="F26" s="120"/>
      <c r="R26" s="28"/>
    </row>
    <row r="27" spans="1:18" s="5" customFormat="1" ht="12.75">
      <c r="A27" s="14"/>
      <c r="E27" s="15"/>
      <c r="F27" s="120"/>
      <c r="R27" s="28"/>
    </row>
    <row r="28" spans="1:18" ht="12.75">
      <c r="A28" s="14"/>
      <c r="B28" s="5"/>
      <c r="C28" s="5"/>
      <c r="D28" s="13"/>
      <c r="E28" s="100"/>
      <c r="F28" s="63"/>
      <c r="G28" s="5"/>
      <c r="H28" s="5"/>
      <c r="I28" s="5"/>
      <c r="J28" s="5"/>
      <c r="K28" s="5"/>
      <c r="L28" s="5"/>
      <c r="M28" s="5"/>
      <c r="N28" s="5"/>
      <c r="O28" s="5"/>
      <c r="Q28" s="5"/>
      <c r="R28" s="28"/>
    </row>
    <row r="29" spans="1:18" s="104" customFormat="1" ht="12.75">
      <c r="A29" s="107" t="s">
        <v>103</v>
      </c>
      <c r="E29" s="115"/>
      <c r="F29" s="121"/>
      <c r="R29" s="108"/>
    </row>
    <row r="30" spans="1:18" s="5" customFormat="1" ht="12.75">
      <c r="A30" s="14"/>
      <c r="B30" s="5" t="s">
        <v>86</v>
      </c>
      <c r="D30" s="5" t="s">
        <v>104</v>
      </c>
      <c r="E30" s="15"/>
      <c r="F30" s="120">
        <f>SUM(G30:R30)</f>
        <v>8</v>
      </c>
      <c r="G30" s="5">
        <v>8</v>
      </c>
      <c r="R30" s="28"/>
    </row>
    <row r="31" spans="1:18" s="5" customFormat="1" ht="12.75">
      <c r="A31" s="14"/>
      <c r="B31" s="5" t="s">
        <v>90</v>
      </c>
      <c r="D31" s="5" t="s">
        <v>104</v>
      </c>
      <c r="E31" s="15"/>
      <c r="F31" s="120">
        <f>SUM(G31:R31)</f>
        <v>0</v>
      </c>
      <c r="R31" s="28"/>
    </row>
    <row r="32" spans="1:18" s="5" customFormat="1" ht="12.75">
      <c r="A32" s="14"/>
      <c r="E32" s="15"/>
      <c r="F32" s="120">
        <f>SUM(G32:R32)</f>
        <v>0</v>
      </c>
      <c r="R32" s="28"/>
    </row>
    <row r="33" spans="1:18" s="124" customFormat="1" ht="13.5" thickBot="1">
      <c r="A33" s="123" t="s">
        <v>109</v>
      </c>
      <c r="E33" s="125">
        <f aca="true" t="shared" si="4" ref="E33:R33">SUM(E29:E32)</f>
        <v>0</v>
      </c>
      <c r="F33" s="126">
        <f t="shared" si="4"/>
        <v>8</v>
      </c>
      <c r="G33" s="124">
        <f t="shared" si="4"/>
        <v>8</v>
      </c>
      <c r="H33" s="124">
        <f t="shared" si="4"/>
        <v>0</v>
      </c>
      <c r="I33" s="124">
        <f t="shared" si="4"/>
        <v>0</v>
      </c>
      <c r="J33" s="124">
        <f t="shared" si="4"/>
        <v>0</v>
      </c>
      <c r="K33" s="124">
        <f t="shared" si="4"/>
        <v>0</v>
      </c>
      <c r="L33" s="124">
        <f t="shared" si="4"/>
        <v>0</v>
      </c>
      <c r="M33" s="124">
        <f t="shared" si="4"/>
        <v>0</v>
      </c>
      <c r="N33" s="124">
        <f t="shared" si="4"/>
        <v>0</v>
      </c>
      <c r="O33" s="124">
        <f t="shared" si="4"/>
        <v>0</v>
      </c>
      <c r="P33" s="124">
        <f t="shared" si="4"/>
        <v>0</v>
      </c>
      <c r="Q33" s="124">
        <f t="shared" si="4"/>
        <v>0</v>
      </c>
      <c r="R33" s="127">
        <f t="shared" si="4"/>
        <v>0</v>
      </c>
    </row>
    <row r="34" spans="1:18" s="5" customFormat="1" ht="13.5" thickTop="1">
      <c r="A34" s="14"/>
      <c r="E34" s="15"/>
      <c r="F34" s="120"/>
      <c r="R34" s="28"/>
    </row>
    <row r="35" spans="1:18" s="104" customFormat="1" ht="12.75">
      <c r="A35" s="107" t="s">
        <v>105</v>
      </c>
      <c r="E35" s="115"/>
      <c r="F35" s="121"/>
      <c r="R35" s="108"/>
    </row>
    <row r="36" spans="1:18" s="5" customFormat="1" ht="12.75">
      <c r="A36" s="14"/>
      <c r="B36" s="5" t="s">
        <v>86</v>
      </c>
      <c r="D36" s="5" t="s">
        <v>106</v>
      </c>
      <c r="E36" s="15"/>
      <c r="F36" s="120">
        <f>SUM(G36:R36)</f>
        <v>12</v>
      </c>
      <c r="G36" s="5">
        <v>12</v>
      </c>
      <c r="R36" s="28"/>
    </row>
    <row r="37" spans="1:18" s="5" customFormat="1" ht="12.75">
      <c r="A37" s="14"/>
      <c r="B37" s="5" t="s">
        <v>90</v>
      </c>
      <c r="D37" s="5" t="s">
        <v>106</v>
      </c>
      <c r="E37" s="15"/>
      <c r="F37" s="120">
        <f>SUM(G37:R37)</f>
        <v>0</v>
      </c>
      <c r="R37" s="28"/>
    </row>
    <row r="38" spans="1:18" s="5" customFormat="1" ht="12.75">
      <c r="A38" s="14"/>
      <c r="E38" s="15"/>
      <c r="F38" s="120">
        <f>SUM(G38:R38)</f>
        <v>0</v>
      </c>
      <c r="R38" s="28"/>
    </row>
    <row r="39" spans="1:18" s="124" customFormat="1" ht="13.5" thickBot="1">
      <c r="A39" s="123" t="s">
        <v>108</v>
      </c>
      <c r="E39" s="125">
        <f aca="true" t="shared" si="5" ref="E39:R39">SUM(E35:E38)</f>
        <v>0</v>
      </c>
      <c r="F39" s="126">
        <f t="shared" si="5"/>
        <v>12</v>
      </c>
      <c r="G39" s="124">
        <f t="shared" si="5"/>
        <v>12</v>
      </c>
      <c r="H39" s="124">
        <f t="shared" si="5"/>
        <v>0</v>
      </c>
      <c r="I39" s="124">
        <f t="shared" si="5"/>
        <v>0</v>
      </c>
      <c r="J39" s="124">
        <f t="shared" si="5"/>
        <v>0</v>
      </c>
      <c r="K39" s="124">
        <f t="shared" si="5"/>
        <v>0</v>
      </c>
      <c r="L39" s="124">
        <f t="shared" si="5"/>
        <v>0</v>
      </c>
      <c r="M39" s="124">
        <f t="shared" si="5"/>
        <v>0</v>
      </c>
      <c r="N39" s="124">
        <f t="shared" si="5"/>
        <v>0</v>
      </c>
      <c r="O39" s="124">
        <f t="shared" si="5"/>
        <v>0</v>
      </c>
      <c r="P39" s="124">
        <f t="shared" si="5"/>
        <v>0</v>
      </c>
      <c r="Q39" s="124">
        <f t="shared" si="5"/>
        <v>0</v>
      </c>
      <c r="R39" s="127">
        <f t="shared" si="5"/>
        <v>0</v>
      </c>
    </row>
    <row r="40" spans="1:18" s="5" customFormat="1" ht="13.5" thickTop="1">
      <c r="A40" s="14"/>
      <c r="E40" s="15"/>
      <c r="F40" s="120"/>
      <c r="R40" s="28"/>
    </row>
    <row r="41" spans="1:18" s="104" customFormat="1" ht="12.75">
      <c r="A41" s="107" t="s">
        <v>110</v>
      </c>
      <c r="E41" s="115"/>
      <c r="F41" s="121"/>
      <c r="R41" s="108"/>
    </row>
    <row r="42" spans="1:18" s="5" customFormat="1" ht="12.75">
      <c r="A42" s="14"/>
      <c r="B42" s="5" t="s">
        <v>86</v>
      </c>
      <c r="D42" s="5" t="s">
        <v>107</v>
      </c>
      <c r="E42" s="15"/>
      <c r="F42" s="120">
        <f>SUM(G42:R42)</f>
        <v>16</v>
      </c>
      <c r="G42" s="5">
        <v>16</v>
      </c>
      <c r="R42" s="28"/>
    </row>
    <row r="43" spans="1:18" s="5" customFormat="1" ht="12.75">
      <c r="A43" s="14"/>
      <c r="B43" s="5" t="s">
        <v>90</v>
      </c>
      <c r="D43" s="5" t="s">
        <v>107</v>
      </c>
      <c r="E43" s="15"/>
      <c r="F43" s="120">
        <f>SUM(G43:R43)</f>
        <v>0</v>
      </c>
      <c r="R43" s="28"/>
    </row>
    <row r="44" spans="1:18" s="5" customFormat="1" ht="12.75">
      <c r="A44" s="14"/>
      <c r="E44" s="15"/>
      <c r="F44" s="120">
        <f>SUM(G44:R44)</f>
        <v>0</v>
      </c>
      <c r="R44" s="28"/>
    </row>
    <row r="45" spans="1:18" s="124" customFormat="1" ht="13.5" thickBot="1">
      <c r="A45" s="123" t="s">
        <v>111</v>
      </c>
      <c r="E45" s="125">
        <f aca="true" t="shared" si="6" ref="E45:R45">SUM(E41:E44)</f>
        <v>0</v>
      </c>
      <c r="F45" s="126">
        <f t="shared" si="6"/>
        <v>16</v>
      </c>
      <c r="G45" s="124">
        <f t="shared" si="6"/>
        <v>16</v>
      </c>
      <c r="H45" s="124">
        <f t="shared" si="6"/>
        <v>0</v>
      </c>
      <c r="I45" s="124">
        <f t="shared" si="6"/>
        <v>0</v>
      </c>
      <c r="J45" s="124">
        <f t="shared" si="6"/>
        <v>0</v>
      </c>
      <c r="K45" s="124">
        <f t="shared" si="6"/>
        <v>0</v>
      </c>
      <c r="L45" s="124">
        <f t="shared" si="6"/>
        <v>0</v>
      </c>
      <c r="M45" s="124">
        <f t="shared" si="6"/>
        <v>0</v>
      </c>
      <c r="N45" s="124">
        <f t="shared" si="6"/>
        <v>0</v>
      </c>
      <c r="O45" s="124">
        <f t="shared" si="6"/>
        <v>0</v>
      </c>
      <c r="P45" s="124">
        <f t="shared" si="6"/>
        <v>0</v>
      </c>
      <c r="Q45" s="124">
        <f t="shared" si="6"/>
        <v>0</v>
      </c>
      <c r="R45" s="127">
        <f t="shared" si="6"/>
        <v>0</v>
      </c>
    </row>
    <row r="46" spans="1:18" ht="13.5" thickTop="1">
      <c r="A46" s="14"/>
      <c r="B46" s="5"/>
      <c r="C46" s="5"/>
      <c r="D46" s="5"/>
      <c r="E46" s="15"/>
      <c r="F46" s="120"/>
      <c r="G46" s="5"/>
      <c r="H46" s="5"/>
      <c r="I46" s="5"/>
      <c r="J46" s="5"/>
      <c r="K46" s="5"/>
      <c r="L46" s="5"/>
      <c r="M46" s="5"/>
      <c r="N46" s="5"/>
      <c r="O46" s="5"/>
      <c r="Q46" s="5"/>
      <c r="R46" s="28"/>
    </row>
    <row r="47" spans="1:18" ht="12.75">
      <c r="A47" s="14"/>
      <c r="B47" s="5"/>
      <c r="C47" s="5"/>
      <c r="D47" s="5"/>
      <c r="E47" s="15"/>
      <c r="F47" s="120"/>
      <c r="G47" s="5"/>
      <c r="H47" s="5"/>
      <c r="I47" s="5"/>
      <c r="J47" s="5"/>
      <c r="K47" s="5"/>
      <c r="L47" s="5"/>
      <c r="M47" s="5"/>
      <c r="N47" s="5"/>
      <c r="O47" s="5"/>
      <c r="Q47" s="5"/>
      <c r="R47" s="28"/>
    </row>
    <row r="48" spans="1:18" s="129" customFormat="1" ht="16.5" thickBot="1">
      <c r="A48" s="128" t="s">
        <v>112</v>
      </c>
      <c r="E48" s="130">
        <f aca="true" t="shared" si="7" ref="E48:R48">E19+E25+E33+E39+E45</f>
        <v>100</v>
      </c>
      <c r="F48" s="131">
        <f t="shared" si="7"/>
        <v>898</v>
      </c>
      <c r="G48" s="129">
        <f t="shared" si="7"/>
        <v>51</v>
      </c>
      <c r="H48" s="129">
        <f t="shared" si="7"/>
        <v>22</v>
      </c>
      <c r="I48" s="129">
        <f t="shared" si="7"/>
        <v>33</v>
      </c>
      <c r="J48" s="129">
        <f t="shared" si="7"/>
        <v>44</v>
      </c>
      <c r="K48" s="129">
        <f t="shared" si="7"/>
        <v>55</v>
      </c>
      <c r="L48" s="129">
        <f t="shared" si="7"/>
        <v>66</v>
      </c>
      <c r="M48" s="129">
        <f t="shared" si="7"/>
        <v>77</v>
      </c>
      <c r="N48" s="129">
        <f t="shared" si="7"/>
        <v>88</v>
      </c>
      <c r="O48" s="129">
        <f t="shared" si="7"/>
        <v>99</v>
      </c>
      <c r="P48" s="129">
        <f t="shared" si="7"/>
        <v>110</v>
      </c>
      <c r="Q48" s="129">
        <f t="shared" si="7"/>
        <v>121</v>
      </c>
      <c r="R48" s="132">
        <f t="shared" si="7"/>
        <v>132</v>
      </c>
    </row>
    <row r="49" ht="13.5" thickBot="1"/>
    <row r="50" spans="1:18" ht="16.5" thickBot="1">
      <c r="A50" s="30"/>
      <c r="D50" s="164" t="s">
        <v>118</v>
      </c>
      <c r="E50" s="161">
        <f>E48-F48</f>
        <v>-798</v>
      </c>
      <c r="F50" s="163" t="s">
        <v>119</v>
      </c>
      <c r="G50" s="162">
        <f>G48/$F48</f>
        <v>0.05679287305122494</v>
      </c>
      <c r="H50" s="162">
        <f aca="true" t="shared" si="8" ref="H50:R50">H48/$F48</f>
        <v>0.024498886414253896</v>
      </c>
      <c r="I50" s="162">
        <f t="shared" si="8"/>
        <v>0.036748329621380846</v>
      </c>
      <c r="J50" s="162">
        <f t="shared" si="8"/>
        <v>0.04899777282850779</v>
      </c>
      <c r="K50" s="162">
        <f t="shared" si="8"/>
        <v>0.061247216035634745</v>
      </c>
      <c r="L50" s="162">
        <f t="shared" si="8"/>
        <v>0.07349665924276169</v>
      </c>
      <c r="M50" s="162">
        <f t="shared" si="8"/>
        <v>0.08574610244988864</v>
      </c>
      <c r="N50" s="162">
        <f t="shared" si="8"/>
        <v>0.09799554565701558</v>
      </c>
      <c r="O50" s="162">
        <f t="shared" si="8"/>
        <v>0.11024498886414254</v>
      </c>
      <c r="P50" s="162">
        <f t="shared" si="8"/>
        <v>0.12249443207126949</v>
      </c>
      <c r="Q50" s="162">
        <f t="shared" si="8"/>
        <v>0.13474387527839643</v>
      </c>
      <c r="R50" s="162">
        <f t="shared" si="8"/>
        <v>0.14699331848552338</v>
      </c>
    </row>
  </sheetData>
  <printOptions headings="1" horizontalCentered="1"/>
  <pageMargins left="0" right="0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&amp;L&amp;F&amp;C&amp;A</oddHeader>
    <oddFooter>&amp;CSide &amp;P&amp;RUtskrift &amp;D kl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9"/>
  <sheetViews>
    <sheetView workbookViewId="0" topLeftCell="A1">
      <pane ySplit="1830" topLeftCell="BM9" activePane="topLeft" state="split"/>
      <selection pane="topLeft" activeCell="J4" sqref="J4"/>
      <selection pane="bottomLeft" activeCell="R26" sqref="R26"/>
    </sheetView>
  </sheetViews>
  <sheetFormatPr defaultColWidth="11.421875" defaultRowHeight="12.75"/>
  <cols>
    <col min="1" max="2" width="2.57421875" style="4" customWidth="1"/>
    <col min="3" max="3" width="28.140625" style="4" customWidth="1"/>
    <col min="4" max="4" width="7.7109375" style="4" bestFit="1" customWidth="1"/>
    <col min="5" max="5" width="9.00390625" style="4" customWidth="1"/>
    <col min="6" max="6" width="7.7109375" style="5" customWidth="1"/>
    <col min="7" max="15" width="8.421875" style="4" customWidth="1"/>
    <col min="16" max="16" width="8.421875" style="5" customWidth="1"/>
    <col min="17" max="18" width="8.421875" style="4" customWidth="1"/>
    <col min="19" max="19" width="8.421875" style="28" customWidth="1"/>
    <col min="20" max="16384" width="11.421875" style="4" customWidth="1"/>
  </cols>
  <sheetData>
    <row r="1" spans="1:23" s="90" customFormat="1" ht="20.25">
      <c r="A1" s="133" t="s">
        <v>72</v>
      </c>
      <c r="B1" s="134"/>
      <c r="C1" s="134"/>
      <c r="D1" s="135"/>
      <c r="E1" s="135"/>
      <c r="F1" s="135"/>
      <c r="G1" s="135"/>
      <c r="H1" s="136"/>
      <c r="I1" s="136"/>
      <c r="J1" s="136"/>
      <c r="K1" s="137"/>
      <c r="L1" s="137"/>
      <c r="M1" s="137"/>
      <c r="N1" s="137"/>
      <c r="O1" s="137"/>
      <c r="P1" s="137"/>
      <c r="Q1" s="137"/>
      <c r="R1" s="137"/>
      <c r="S1" s="138"/>
      <c r="T1" s="92"/>
      <c r="U1" s="91"/>
      <c r="V1" s="93"/>
      <c r="W1" s="94"/>
    </row>
    <row r="2" spans="1:19" s="5" customFormat="1" ht="13.5" customHeight="1" thickBot="1">
      <c r="A2" s="14"/>
      <c r="S2" s="28"/>
    </row>
    <row r="3" spans="1:19" s="103" customFormat="1" ht="18.75">
      <c r="A3" s="64" t="s">
        <v>67</v>
      </c>
      <c r="B3" s="71"/>
      <c r="C3" s="71"/>
      <c r="D3" s="71"/>
      <c r="E3" s="69" t="s">
        <v>129</v>
      </c>
      <c r="F3" s="117"/>
      <c r="G3" s="117"/>
      <c r="H3" s="117"/>
      <c r="I3" s="117"/>
      <c r="J3" s="117" t="s">
        <v>134</v>
      </c>
      <c r="K3" s="117"/>
      <c r="L3" s="117"/>
      <c r="M3" s="117"/>
      <c r="N3" s="117"/>
      <c r="O3" s="117" t="s">
        <v>133</v>
      </c>
      <c r="P3" s="117"/>
      <c r="Q3" s="117"/>
      <c r="R3" s="117"/>
      <c r="S3" s="118"/>
    </row>
    <row r="4" spans="1:19" s="103" customFormat="1" ht="12.75">
      <c r="A4" s="194"/>
      <c r="D4" s="103" t="s">
        <v>131</v>
      </c>
      <c r="E4" s="192"/>
      <c r="F4" s="103" t="s">
        <v>20</v>
      </c>
      <c r="J4" s="192"/>
      <c r="K4" s="103" t="s">
        <v>20</v>
      </c>
      <c r="O4" s="192"/>
      <c r="P4" s="103" t="s">
        <v>20</v>
      </c>
      <c r="S4" s="193"/>
    </row>
    <row r="5" spans="1:19" s="103" customFormat="1" ht="13.5" customHeight="1">
      <c r="A5" s="110" t="s">
        <v>87</v>
      </c>
      <c r="B5" s="111"/>
      <c r="C5" s="111"/>
      <c r="D5" s="112" t="s">
        <v>132</v>
      </c>
      <c r="E5" s="189" t="s">
        <v>21</v>
      </c>
      <c r="F5" s="112" t="s">
        <v>130</v>
      </c>
      <c r="G5" s="112" t="s">
        <v>22</v>
      </c>
      <c r="H5" s="112" t="s">
        <v>23</v>
      </c>
      <c r="I5" s="112" t="s">
        <v>25</v>
      </c>
      <c r="J5" s="189" t="s">
        <v>21</v>
      </c>
      <c r="K5" s="112" t="s">
        <v>130</v>
      </c>
      <c r="L5" s="112" t="s">
        <v>22</v>
      </c>
      <c r="M5" s="112" t="s">
        <v>23</v>
      </c>
      <c r="N5" s="112" t="s">
        <v>25</v>
      </c>
      <c r="O5" s="189" t="s">
        <v>21</v>
      </c>
      <c r="P5" s="112" t="s">
        <v>130</v>
      </c>
      <c r="Q5" s="112" t="s">
        <v>22</v>
      </c>
      <c r="R5" s="112" t="s">
        <v>23</v>
      </c>
      <c r="S5" s="188" t="s">
        <v>25</v>
      </c>
    </row>
    <row r="6" spans="1:19" s="5" customFormat="1" ht="12.75">
      <c r="A6" s="14"/>
      <c r="E6" s="15"/>
      <c r="S6" s="28"/>
    </row>
    <row r="7" spans="1:19" s="104" customFormat="1" ht="12.75">
      <c r="A7" s="107" t="s">
        <v>92</v>
      </c>
      <c r="E7" s="115"/>
      <c r="S7" s="108"/>
    </row>
    <row r="8" spans="1:19" s="10" customFormat="1" ht="12.75">
      <c r="A8" s="8"/>
      <c r="B8" s="10" t="s">
        <v>96</v>
      </c>
      <c r="E8" s="9"/>
      <c r="S8" s="109"/>
    </row>
    <row r="9" spans="1:19" s="5" customFormat="1" ht="12.75">
      <c r="A9" s="14"/>
      <c r="C9" s="5" t="s">
        <v>93</v>
      </c>
      <c r="E9" s="15">
        <v>100</v>
      </c>
      <c r="F9" s="5">
        <f>SUM(G9:S9)</f>
        <v>78</v>
      </c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5">
        <v>7</v>
      </c>
      <c r="N9" s="5">
        <v>8</v>
      </c>
      <c r="O9" s="5">
        <v>9</v>
      </c>
      <c r="P9" s="5">
        <v>10</v>
      </c>
      <c r="Q9" s="5">
        <v>11</v>
      </c>
      <c r="S9" s="28">
        <v>12</v>
      </c>
    </row>
    <row r="10" spans="1:19" s="5" customFormat="1" ht="12.75">
      <c r="A10" s="14"/>
      <c r="C10" s="5" t="s">
        <v>94</v>
      </c>
      <c r="E10" s="15"/>
      <c r="F10" s="5">
        <f>SUM(G10:S10)</f>
        <v>0</v>
      </c>
      <c r="S10" s="28"/>
    </row>
    <row r="11" spans="1:19" s="5" customFormat="1" ht="12.75">
      <c r="A11" s="14"/>
      <c r="E11" s="15"/>
      <c r="S11" s="28"/>
    </row>
    <row r="12" spans="1:19" s="10" customFormat="1" ht="12.75">
      <c r="A12" s="8"/>
      <c r="B12" s="10" t="s">
        <v>91</v>
      </c>
      <c r="E12" s="9">
        <f aca="true" t="shared" si="0" ref="E12:S12">SUM(E8:E11)</f>
        <v>100</v>
      </c>
      <c r="F12" s="10">
        <f t="shared" si="0"/>
        <v>78</v>
      </c>
      <c r="G12" s="10">
        <f t="shared" si="0"/>
        <v>1</v>
      </c>
      <c r="H12" s="10">
        <f t="shared" si="0"/>
        <v>2</v>
      </c>
      <c r="I12" s="10">
        <f t="shared" si="0"/>
        <v>3</v>
      </c>
      <c r="J12" s="10">
        <f t="shared" si="0"/>
        <v>4</v>
      </c>
      <c r="K12" s="10">
        <f t="shared" si="0"/>
        <v>5</v>
      </c>
      <c r="L12" s="10">
        <f t="shared" si="0"/>
        <v>6</v>
      </c>
      <c r="M12" s="10">
        <f t="shared" si="0"/>
        <v>7</v>
      </c>
      <c r="N12" s="10">
        <f t="shared" si="0"/>
        <v>8</v>
      </c>
      <c r="O12" s="10">
        <f t="shared" si="0"/>
        <v>9</v>
      </c>
      <c r="P12" s="10">
        <f t="shared" si="0"/>
        <v>10</v>
      </c>
      <c r="Q12" s="10">
        <f t="shared" si="0"/>
        <v>11</v>
      </c>
      <c r="S12" s="109">
        <f t="shared" si="0"/>
        <v>12</v>
      </c>
    </row>
    <row r="13" spans="1:19" s="5" customFormat="1" ht="12.75">
      <c r="A13" s="14"/>
      <c r="E13" s="15"/>
      <c r="S13" s="28"/>
    </row>
    <row r="14" spans="1:19" s="10" customFormat="1" ht="12.75">
      <c r="A14" s="8"/>
      <c r="B14" s="10" t="s">
        <v>101</v>
      </c>
      <c r="E14" s="9"/>
      <c r="F14" s="5">
        <f>SUM(G14:S14)</f>
        <v>0</v>
      </c>
      <c r="S14" s="109"/>
    </row>
    <row r="15" spans="1:19" s="5" customFormat="1" ht="12.75">
      <c r="A15" s="14"/>
      <c r="C15" s="5" t="s">
        <v>86</v>
      </c>
      <c r="D15" s="5" t="s">
        <v>102</v>
      </c>
      <c r="E15" s="15"/>
      <c r="F15" s="5">
        <f>SUM(G15:S15)</f>
        <v>780</v>
      </c>
      <c r="G15" s="5">
        <v>10</v>
      </c>
      <c r="H15" s="5">
        <v>20</v>
      </c>
      <c r="I15" s="5">
        <v>30</v>
      </c>
      <c r="J15" s="5">
        <v>40</v>
      </c>
      <c r="K15" s="5">
        <v>50</v>
      </c>
      <c r="L15" s="5">
        <v>60</v>
      </c>
      <c r="M15" s="5">
        <v>70</v>
      </c>
      <c r="N15" s="5">
        <v>80</v>
      </c>
      <c r="O15" s="5">
        <v>90</v>
      </c>
      <c r="P15" s="5">
        <v>100</v>
      </c>
      <c r="Q15" s="5">
        <v>110</v>
      </c>
      <c r="S15" s="28">
        <v>120</v>
      </c>
    </row>
    <row r="16" spans="1:19" s="5" customFormat="1" ht="12.75">
      <c r="A16" s="14"/>
      <c r="C16" s="5" t="s">
        <v>90</v>
      </c>
      <c r="D16" s="5" t="s">
        <v>102</v>
      </c>
      <c r="E16" s="15"/>
      <c r="F16" s="5">
        <f>SUM(G16:S16)</f>
        <v>0</v>
      </c>
      <c r="S16" s="28"/>
    </row>
    <row r="17" spans="1:18" ht="12.75">
      <c r="A17" s="14"/>
      <c r="B17" s="5"/>
      <c r="C17" s="5"/>
      <c r="D17" s="5"/>
      <c r="E17" s="15"/>
      <c r="G17" s="5"/>
      <c r="H17" s="5"/>
      <c r="I17" s="5"/>
      <c r="J17" s="5"/>
      <c r="K17" s="5"/>
      <c r="L17" s="5"/>
      <c r="M17" s="5"/>
      <c r="N17" s="5"/>
      <c r="O17" s="5"/>
      <c r="Q17" s="5"/>
      <c r="R17" s="5"/>
    </row>
    <row r="18" spans="1:19" s="10" customFormat="1" ht="12.75">
      <c r="A18" s="8"/>
      <c r="B18" s="10" t="s">
        <v>95</v>
      </c>
      <c r="E18" s="9">
        <f aca="true" t="shared" si="1" ref="E18:S18">SUM(E14:E17)</f>
        <v>0</v>
      </c>
      <c r="F18" s="10">
        <f t="shared" si="1"/>
        <v>780</v>
      </c>
      <c r="G18" s="10">
        <f t="shared" si="1"/>
        <v>10</v>
      </c>
      <c r="H18" s="10">
        <f t="shared" si="1"/>
        <v>20</v>
      </c>
      <c r="I18" s="10">
        <f t="shared" si="1"/>
        <v>30</v>
      </c>
      <c r="J18" s="10">
        <f t="shared" si="1"/>
        <v>40</v>
      </c>
      <c r="K18" s="10">
        <f t="shared" si="1"/>
        <v>50</v>
      </c>
      <c r="L18" s="10">
        <f t="shared" si="1"/>
        <v>60</v>
      </c>
      <c r="M18" s="10">
        <f t="shared" si="1"/>
        <v>70</v>
      </c>
      <c r="N18" s="10">
        <f t="shared" si="1"/>
        <v>80</v>
      </c>
      <c r="O18" s="10">
        <f t="shared" si="1"/>
        <v>90</v>
      </c>
      <c r="P18" s="10">
        <f t="shared" si="1"/>
        <v>100</v>
      </c>
      <c r="Q18" s="10">
        <f t="shared" si="1"/>
        <v>110</v>
      </c>
      <c r="S18" s="109">
        <f t="shared" si="1"/>
        <v>120</v>
      </c>
    </row>
    <row r="19" spans="1:19" s="5" customFormat="1" ht="12.75">
      <c r="A19" s="14"/>
      <c r="E19" s="15"/>
      <c r="S19" s="28"/>
    </row>
    <row r="20" spans="1:19" s="124" customFormat="1" ht="13.5" thickBot="1">
      <c r="A20" s="123" t="s">
        <v>97</v>
      </c>
      <c r="E20" s="125">
        <f aca="true" t="shared" si="2" ref="E20:S20">E12+E18</f>
        <v>100</v>
      </c>
      <c r="F20" s="124">
        <f t="shared" si="2"/>
        <v>858</v>
      </c>
      <c r="G20" s="124">
        <f t="shared" si="2"/>
        <v>11</v>
      </c>
      <c r="H20" s="124">
        <f t="shared" si="2"/>
        <v>22</v>
      </c>
      <c r="I20" s="124">
        <f t="shared" si="2"/>
        <v>33</v>
      </c>
      <c r="J20" s="124">
        <f t="shared" si="2"/>
        <v>44</v>
      </c>
      <c r="K20" s="124">
        <f t="shared" si="2"/>
        <v>55</v>
      </c>
      <c r="L20" s="124">
        <f t="shared" si="2"/>
        <v>66</v>
      </c>
      <c r="M20" s="124">
        <f t="shared" si="2"/>
        <v>77</v>
      </c>
      <c r="N20" s="124">
        <f t="shared" si="2"/>
        <v>88</v>
      </c>
      <c r="O20" s="124">
        <f t="shared" si="2"/>
        <v>99</v>
      </c>
      <c r="P20" s="124">
        <f t="shared" si="2"/>
        <v>110</v>
      </c>
      <c r="Q20" s="124">
        <f t="shared" si="2"/>
        <v>121</v>
      </c>
      <c r="S20" s="127">
        <f t="shared" si="2"/>
        <v>132</v>
      </c>
    </row>
    <row r="21" spans="1:18" ht="13.5" thickTop="1">
      <c r="A21" s="14"/>
      <c r="B21" s="5"/>
      <c r="C21" s="5"/>
      <c r="D21" s="13"/>
      <c r="E21" s="100"/>
      <c r="F21" s="13"/>
      <c r="G21" s="5"/>
      <c r="H21" s="5"/>
      <c r="I21" s="5"/>
      <c r="J21" s="5"/>
      <c r="K21" s="5"/>
      <c r="L21" s="5"/>
      <c r="M21" s="5"/>
      <c r="N21" s="5"/>
      <c r="O21" s="5"/>
      <c r="Q21" s="5"/>
      <c r="R21" s="5"/>
    </row>
    <row r="22" spans="1:19" s="104" customFormat="1" ht="12.75">
      <c r="A22" s="107" t="s">
        <v>98</v>
      </c>
      <c r="E22" s="115"/>
      <c r="S22" s="108"/>
    </row>
    <row r="23" spans="1:19" s="5" customFormat="1" ht="12.75">
      <c r="A23" s="14"/>
      <c r="B23" s="5" t="s">
        <v>86</v>
      </c>
      <c r="D23" s="5" t="s">
        <v>100</v>
      </c>
      <c r="E23" s="15"/>
      <c r="F23" s="5">
        <f>SUM(G23:S23)</f>
        <v>4</v>
      </c>
      <c r="G23" s="5">
        <v>4</v>
      </c>
      <c r="S23" s="28"/>
    </row>
    <row r="24" spans="1:19" s="5" customFormat="1" ht="12.75">
      <c r="A24" s="14"/>
      <c r="B24" s="5" t="s">
        <v>90</v>
      </c>
      <c r="D24" s="5" t="s">
        <v>100</v>
      </c>
      <c r="E24" s="15"/>
      <c r="F24" s="5">
        <f>SUM(G24:S24)</f>
        <v>0</v>
      </c>
      <c r="S24" s="28"/>
    </row>
    <row r="25" spans="1:19" s="5" customFormat="1" ht="12.75">
      <c r="A25" s="14"/>
      <c r="E25" s="15"/>
      <c r="F25" s="5">
        <f>SUM(G25:S25)</f>
        <v>0</v>
      </c>
      <c r="S25" s="28"/>
    </row>
    <row r="26" spans="1:19" s="124" customFormat="1" ht="13.5" thickBot="1">
      <c r="A26" s="123" t="s">
        <v>99</v>
      </c>
      <c r="E26" s="125">
        <f aca="true" t="shared" si="3" ref="E26:S26">SUM(E22:E25)</f>
        <v>0</v>
      </c>
      <c r="F26" s="124">
        <f t="shared" si="3"/>
        <v>4</v>
      </c>
      <c r="G26" s="124">
        <f t="shared" si="3"/>
        <v>4</v>
      </c>
      <c r="H26" s="124">
        <f t="shared" si="3"/>
        <v>0</v>
      </c>
      <c r="I26" s="124">
        <f t="shared" si="3"/>
        <v>0</v>
      </c>
      <c r="J26" s="124">
        <f t="shared" si="3"/>
        <v>0</v>
      </c>
      <c r="K26" s="124">
        <f t="shared" si="3"/>
        <v>0</v>
      </c>
      <c r="L26" s="124">
        <f t="shared" si="3"/>
        <v>0</v>
      </c>
      <c r="M26" s="124">
        <f t="shared" si="3"/>
        <v>0</v>
      </c>
      <c r="N26" s="124">
        <f t="shared" si="3"/>
        <v>0</v>
      </c>
      <c r="O26" s="124">
        <f t="shared" si="3"/>
        <v>0</v>
      </c>
      <c r="P26" s="124">
        <f t="shared" si="3"/>
        <v>0</v>
      </c>
      <c r="Q26" s="124">
        <f t="shared" si="3"/>
        <v>0</v>
      </c>
      <c r="S26" s="127">
        <f t="shared" si="3"/>
        <v>0</v>
      </c>
    </row>
    <row r="27" spans="1:18" ht="13.5" thickTop="1">
      <c r="A27" s="14"/>
      <c r="B27" s="5"/>
      <c r="C27" s="5"/>
      <c r="D27" s="13"/>
      <c r="E27" s="100"/>
      <c r="F27" s="13"/>
      <c r="G27" s="5"/>
      <c r="H27" s="5"/>
      <c r="I27" s="5"/>
      <c r="J27" s="5"/>
      <c r="K27" s="5"/>
      <c r="L27" s="5"/>
      <c r="M27" s="5"/>
      <c r="N27" s="5"/>
      <c r="O27" s="5"/>
      <c r="Q27" s="5"/>
      <c r="R27" s="5"/>
    </row>
    <row r="28" spans="1:19" s="104" customFormat="1" ht="12.75">
      <c r="A28" s="107" t="s">
        <v>103</v>
      </c>
      <c r="E28" s="115"/>
      <c r="S28" s="108"/>
    </row>
    <row r="29" spans="1:19" s="5" customFormat="1" ht="12.75">
      <c r="A29" s="14"/>
      <c r="B29" s="5" t="s">
        <v>86</v>
      </c>
      <c r="D29" s="5" t="s">
        <v>104</v>
      </c>
      <c r="E29" s="15"/>
      <c r="F29" s="5">
        <f>SUM(G29:S29)</f>
        <v>8</v>
      </c>
      <c r="G29" s="5">
        <v>8</v>
      </c>
      <c r="S29" s="28"/>
    </row>
    <row r="30" spans="1:19" s="5" customFormat="1" ht="12.75">
      <c r="A30" s="14"/>
      <c r="B30" s="5" t="s">
        <v>90</v>
      </c>
      <c r="D30" s="5" t="s">
        <v>104</v>
      </c>
      <c r="E30" s="15"/>
      <c r="F30" s="5">
        <f>SUM(G30:S30)</f>
        <v>0</v>
      </c>
      <c r="S30" s="28"/>
    </row>
    <row r="31" spans="1:19" s="5" customFormat="1" ht="12.75">
      <c r="A31" s="14"/>
      <c r="E31" s="15"/>
      <c r="F31" s="5">
        <f>SUM(G31:S31)</f>
        <v>0</v>
      </c>
      <c r="S31" s="28"/>
    </row>
    <row r="32" spans="1:19" s="124" customFormat="1" ht="13.5" thickBot="1">
      <c r="A32" s="123" t="s">
        <v>109</v>
      </c>
      <c r="E32" s="125">
        <f aca="true" t="shared" si="4" ref="E32:S32">SUM(E28:E31)</f>
        <v>0</v>
      </c>
      <c r="F32" s="124">
        <f t="shared" si="4"/>
        <v>8</v>
      </c>
      <c r="G32" s="124">
        <f t="shared" si="4"/>
        <v>8</v>
      </c>
      <c r="H32" s="124">
        <f t="shared" si="4"/>
        <v>0</v>
      </c>
      <c r="I32" s="124">
        <f t="shared" si="4"/>
        <v>0</v>
      </c>
      <c r="J32" s="124">
        <f t="shared" si="4"/>
        <v>0</v>
      </c>
      <c r="K32" s="124">
        <f t="shared" si="4"/>
        <v>0</v>
      </c>
      <c r="L32" s="124">
        <f t="shared" si="4"/>
        <v>0</v>
      </c>
      <c r="M32" s="124">
        <f t="shared" si="4"/>
        <v>0</v>
      </c>
      <c r="N32" s="124">
        <f t="shared" si="4"/>
        <v>0</v>
      </c>
      <c r="O32" s="124">
        <f t="shared" si="4"/>
        <v>0</v>
      </c>
      <c r="P32" s="124">
        <f t="shared" si="4"/>
        <v>0</v>
      </c>
      <c r="Q32" s="124">
        <f t="shared" si="4"/>
        <v>0</v>
      </c>
      <c r="S32" s="127">
        <f t="shared" si="4"/>
        <v>0</v>
      </c>
    </row>
    <row r="33" spans="1:19" s="5" customFormat="1" ht="13.5" thickTop="1">
      <c r="A33" s="14"/>
      <c r="E33" s="15"/>
      <c r="S33" s="28"/>
    </row>
    <row r="34" spans="1:19" s="104" customFormat="1" ht="12.75">
      <c r="A34" s="107" t="s">
        <v>105</v>
      </c>
      <c r="E34" s="115"/>
      <c r="S34" s="108"/>
    </row>
    <row r="35" spans="1:19" s="5" customFormat="1" ht="12.75">
      <c r="A35" s="14"/>
      <c r="B35" s="5" t="s">
        <v>86</v>
      </c>
      <c r="D35" s="5" t="s">
        <v>106</v>
      </c>
      <c r="E35" s="15"/>
      <c r="F35" s="5">
        <f>SUM(G35:S35)</f>
        <v>12</v>
      </c>
      <c r="G35" s="5">
        <v>12</v>
      </c>
      <c r="S35" s="28"/>
    </row>
    <row r="36" spans="1:19" s="5" customFormat="1" ht="12.75">
      <c r="A36" s="14"/>
      <c r="B36" s="5" t="s">
        <v>90</v>
      </c>
      <c r="D36" s="5" t="s">
        <v>106</v>
      </c>
      <c r="E36" s="15"/>
      <c r="F36" s="5">
        <f>SUM(G36:S36)</f>
        <v>0</v>
      </c>
      <c r="S36" s="28"/>
    </row>
    <row r="37" spans="1:19" s="5" customFormat="1" ht="12.75">
      <c r="A37" s="14"/>
      <c r="E37" s="15"/>
      <c r="F37" s="5">
        <f>SUM(G37:S37)</f>
        <v>0</v>
      </c>
      <c r="S37" s="28"/>
    </row>
    <row r="38" spans="1:19" s="124" customFormat="1" ht="13.5" thickBot="1">
      <c r="A38" s="123" t="s">
        <v>108</v>
      </c>
      <c r="E38" s="125">
        <f aca="true" t="shared" si="5" ref="E38:S38">SUM(E34:E37)</f>
        <v>0</v>
      </c>
      <c r="F38" s="124">
        <f t="shared" si="5"/>
        <v>12</v>
      </c>
      <c r="G38" s="124">
        <f t="shared" si="5"/>
        <v>12</v>
      </c>
      <c r="H38" s="124">
        <f t="shared" si="5"/>
        <v>0</v>
      </c>
      <c r="I38" s="124">
        <f t="shared" si="5"/>
        <v>0</v>
      </c>
      <c r="J38" s="124">
        <f t="shared" si="5"/>
        <v>0</v>
      </c>
      <c r="K38" s="124">
        <f t="shared" si="5"/>
        <v>0</v>
      </c>
      <c r="L38" s="124">
        <f t="shared" si="5"/>
        <v>0</v>
      </c>
      <c r="M38" s="124">
        <f t="shared" si="5"/>
        <v>0</v>
      </c>
      <c r="N38" s="124">
        <f t="shared" si="5"/>
        <v>0</v>
      </c>
      <c r="O38" s="124">
        <f t="shared" si="5"/>
        <v>0</v>
      </c>
      <c r="P38" s="124">
        <f t="shared" si="5"/>
        <v>0</v>
      </c>
      <c r="Q38" s="124">
        <f t="shared" si="5"/>
        <v>0</v>
      </c>
      <c r="S38" s="127">
        <f t="shared" si="5"/>
        <v>0</v>
      </c>
    </row>
    <row r="39" spans="1:19" s="5" customFormat="1" ht="13.5" thickTop="1">
      <c r="A39" s="14"/>
      <c r="E39" s="15"/>
      <c r="S39" s="28"/>
    </row>
    <row r="40" spans="1:19" s="104" customFormat="1" ht="12.75">
      <c r="A40" s="107" t="s">
        <v>110</v>
      </c>
      <c r="E40" s="115"/>
      <c r="S40" s="108"/>
    </row>
    <row r="41" spans="1:19" s="5" customFormat="1" ht="12.75">
      <c r="A41" s="14"/>
      <c r="B41" s="5" t="s">
        <v>86</v>
      </c>
      <c r="D41" s="5" t="s">
        <v>107</v>
      </c>
      <c r="E41" s="15"/>
      <c r="F41" s="5">
        <f>SUM(G41:S41)</f>
        <v>16</v>
      </c>
      <c r="G41" s="5">
        <v>16</v>
      </c>
      <c r="S41" s="28"/>
    </row>
    <row r="42" spans="1:19" s="5" customFormat="1" ht="12.75">
      <c r="A42" s="14"/>
      <c r="B42" s="5" t="s">
        <v>90</v>
      </c>
      <c r="D42" s="5" t="s">
        <v>107</v>
      </c>
      <c r="E42" s="15"/>
      <c r="F42" s="5">
        <f>SUM(G42:S42)</f>
        <v>0</v>
      </c>
      <c r="S42" s="28"/>
    </row>
    <row r="43" spans="1:19" s="5" customFormat="1" ht="12.75">
      <c r="A43" s="14"/>
      <c r="E43" s="15"/>
      <c r="F43" s="5">
        <f>SUM(G43:S43)</f>
        <v>0</v>
      </c>
      <c r="S43" s="28"/>
    </row>
    <row r="44" spans="1:19" s="124" customFormat="1" ht="13.5" thickBot="1">
      <c r="A44" s="123" t="s">
        <v>111</v>
      </c>
      <c r="E44" s="125">
        <f aca="true" t="shared" si="6" ref="E44:S44">SUM(E40:E43)</f>
        <v>0</v>
      </c>
      <c r="F44" s="124">
        <f t="shared" si="6"/>
        <v>16</v>
      </c>
      <c r="G44" s="124">
        <f t="shared" si="6"/>
        <v>16</v>
      </c>
      <c r="H44" s="124">
        <f t="shared" si="6"/>
        <v>0</v>
      </c>
      <c r="I44" s="124">
        <f t="shared" si="6"/>
        <v>0</v>
      </c>
      <c r="J44" s="124">
        <f t="shared" si="6"/>
        <v>0</v>
      </c>
      <c r="K44" s="124">
        <f t="shared" si="6"/>
        <v>0</v>
      </c>
      <c r="L44" s="124">
        <f t="shared" si="6"/>
        <v>0</v>
      </c>
      <c r="M44" s="124">
        <f t="shared" si="6"/>
        <v>0</v>
      </c>
      <c r="N44" s="124">
        <f t="shared" si="6"/>
        <v>0</v>
      </c>
      <c r="O44" s="124">
        <f t="shared" si="6"/>
        <v>0</v>
      </c>
      <c r="P44" s="124">
        <f t="shared" si="6"/>
        <v>0</v>
      </c>
      <c r="Q44" s="124">
        <f t="shared" si="6"/>
        <v>0</v>
      </c>
      <c r="S44" s="127">
        <f t="shared" si="6"/>
        <v>0</v>
      </c>
    </row>
    <row r="45" spans="1:18" ht="13.5" thickTop="1">
      <c r="A45" s="14"/>
      <c r="B45" s="5"/>
      <c r="C45" s="5"/>
      <c r="D45" s="5"/>
      <c r="E45" s="15"/>
      <c r="G45" s="5"/>
      <c r="H45" s="5"/>
      <c r="I45" s="5"/>
      <c r="J45" s="5"/>
      <c r="K45" s="5"/>
      <c r="L45" s="5"/>
      <c r="M45" s="5"/>
      <c r="N45" s="5"/>
      <c r="O45" s="5"/>
      <c r="Q45" s="5"/>
      <c r="R45" s="5"/>
    </row>
    <row r="46" spans="1:18" ht="12.75">
      <c r="A46" s="14"/>
      <c r="B46" s="5"/>
      <c r="C46" s="5"/>
      <c r="D46" s="5"/>
      <c r="E46" s="15"/>
      <c r="G46" s="5"/>
      <c r="H46" s="5"/>
      <c r="I46" s="5"/>
      <c r="J46" s="5"/>
      <c r="K46" s="5"/>
      <c r="L46" s="5"/>
      <c r="M46" s="5"/>
      <c r="N46" s="5"/>
      <c r="O46" s="5"/>
      <c r="Q46" s="5"/>
      <c r="R46" s="5"/>
    </row>
    <row r="47" spans="1:19" s="129" customFormat="1" ht="16.5" thickBot="1">
      <c r="A47" s="128" t="s">
        <v>112</v>
      </c>
      <c r="E47" s="130">
        <f aca="true" t="shared" si="7" ref="E47:S47">E20+E26+E32+E38+E44</f>
        <v>100</v>
      </c>
      <c r="F47" s="129">
        <f t="shared" si="7"/>
        <v>898</v>
      </c>
      <c r="G47" s="129">
        <f t="shared" si="7"/>
        <v>51</v>
      </c>
      <c r="H47" s="129">
        <f t="shared" si="7"/>
        <v>22</v>
      </c>
      <c r="I47" s="129">
        <f t="shared" si="7"/>
        <v>33</v>
      </c>
      <c r="J47" s="129">
        <f t="shared" si="7"/>
        <v>44</v>
      </c>
      <c r="K47" s="129">
        <f t="shared" si="7"/>
        <v>55</v>
      </c>
      <c r="L47" s="129">
        <f t="shared" si="7"/>
        <v>66</v>
      </c>
      <c r="M47" s="129">
        <f t="shared" si="7"/>
        <v>77</v>
      </c>
      <c r="N47" s="129">
        <f t="shared" si="7"/>
        <v>88</v>
      </c>
      <c r="O47" s="129">
        <f t="shared" si="7"/>
        <v>99</v>
      </c>
      <c r="P47" s="129">
        <f t="shared" si="7"/>
        <v>110</v>
      </c>
      <c r="Q47" s="129">
        <f t="shared" si="7"/>
        <v>121</v>
      </c>
      <c r="S47" s="132">
        <f t="shared" si="7"/>
        <v>132</v>
      </c>
    </row>
    <row r="48" ht="13.5" thickBot="1"/>
    <row r="49" spans="1:19" ht="16.5" thickBot="1">
      <c r="A49" s="30"/>
      <c r="D49" s="164" t="s">
        <v>118</v>
      </c>
      <c r="E49" s="190">
        <f>E47-F47</f>
        <v>-798</v>
      </c>
      <c r="F49" s="191" t="s">
        <v>119</v>
      </c>
      <c r="G49" s="162">
        <f aca="true" t="shared" si="8" ref="G49:S49">G47/$F47</f>
        <v>0.05679287305122494</v>
      </c>
      <c r="H49" s="162">
        <f t="shared" si="8"/>
        <v>0.024498886414253896</v>
      </c>
      <c r="I49" s="162">
        <f t="shared" si="8"/>
        <v>0.036748329621380846</v>
      </c>
      <c r="J49" s="162">
        <f t="shared" si="8"/>
        <v>0.04899777282850779</v>
      </c>
      <c r="K49" s="162">
        <f t="shared" si="8"/>
        <v>0.061247216035634745</v>
      </c>
      <c r="L49" s="162">
        <f t="shared" si="8"/>
        <v>0.07349665924276169</v>
      </c>
      <c r="M49" s="162">
        <f t="shared" si="8"/>
        <v>0.08574610244988864</v>
      </c>
      <c r="N49" s="162">
        <f t="shared" si="8"/>
        <v>0.09799554565701558</v>
      </c>
      <c r="O49" s="162">
        <f t="shared" si="8"/>
        <v>0.11024498886414254</v>
      </c>
      <c r="P49" s="162">
        <f t="shared" si="8"/>
        <v>0.12249443207126949</v>
      </c>
      <c r="Q49" s="162">
        <f t="shared" si="8"/>
        <v>0.13474387527839643</v>
      </c>
      <c r="R49" s="162"/>
      <c r="S49" s="195">
        <f t="shared" si="8"/>
        <v>0.14699331848552338</v>
      </c>
    </row>
  </sheetData>
  <printOptions headings="1" horizontalCentered="1"/>
  <pageMargins left="0" right="0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&amp;L&amp;F&amp;C&amp;A</oddHeader>
    <oddFooter>&amp;CSide &amp;P&amp;RUtskrift &amp;D kl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7" sqref="C7"/>
    </sheetView>
  </sheetViews>
  <sheetFormatPr defaultColWidth="11.421875" defaultRowHeight="12.75"/>
  <cols>
    <col min="1" max="1" width="21.7109375" style="0" customWidth="1"/>
  </cols>
  <sheetData>
    <row r="1" ht="13.5" thickBot="1">
      <c r="A1" s="202" t="s">
        <v>178</v>
      </c>
    </row>
    <row r="2" spans="1:2" ht="12.75">
      <c r="A2" s="239" t="s">
        <v>177</v>
      </c>
      <c r="B2" s="243" t="s">
        <v>23</v>
      </c>
    </row>
    <row r="3" spans="1:2" ht="12.75">
      <c r="A3" s="240" t="s">
        <v>180</v>
      </c>
      <c r="B3" s="244">
        <v>15000</v>
      </c>
    </row>
    <row r="4" spans="1:2" ht="12.75">
      <c r="A4" s="240" t="s">
        <v>181</v>
      </c>
      <c r="B4" s="244">
        <v>15000</v>
      </c>
    </row>
    <row r="5" spans="1:2" ht="12.75">
      <c r="A5" s="240" t="s">
        <v>182</v>
      </c>
      <c r="B5" s="244">
        <v>15000</v>
      </c>
    </row>
    <row r="6" spans="1:2" ht="12.75">
      <c r="A6" s="240" t="s">
        <v>186</v>
      </c>
      <c r="B6" s="244">
        <v>15000</v>
      </c>
    </row>
    <row r="7" spans="1:2" ht="12.75">
      <c r="A7" s="240" t="s">
        <v>183</v>
      </c>
      <c r="B7" s="244">
        <v>7500</v>
      </c>
    </row>
    <row r="8" spans="1:2" ht="12.75">
      <c r="A8" s="240" t="s">
        <v>185</v>
      </c>
      <c r="B8" s="244">
        <v>15000</v>
      </c>
    </row>
    <row r="9" spans="1:2" ht="12.75">
      <c r="A9" s="240" t="s">
        <v>184</v>
      </c>
      <c r="B9" s="244">
        <v>15000</v>
      </c>
    </row>
    <row r="10" spans="1:2" ht="12.75">
      <c r="A10" s="240" t="s">
        <v>188</v>
      </c>
      <c r="B10" s="244">
        <v>15000</v>
      </c>
    </row>
    <row r="11" spans="1:2" ht="12.75">
      <c r="A11" s="240" t="s">
        <v>187</v>
      </c>
      <c r="B11" s="244">
        <v>15000</v>
      </c>
    </row>
    <row r="12" spans="1:2" ht="12.75">
      <c r="A12" s="240" t="s">
        <v>200</v>
      </c>
      <c r="B12" s="244">
        <v>7500</v>
      </c>
    </row>
    <row r="13" spans="1:2" ht="12.75">
      <c r="A13" s="240"/>
      <c r="B13" s="244" t="s">
        <v>177</v>
      </c>
    </row>
    <row r="14" spans="1:2" ht="12.75">
      <c r="A14" s="242"/>
      <c r="B14" s="245" t="s">
        <v>177</v>
      </c>
    </row>
    <row r="15" spans="1:2" ht="13.5" thickBot="1">
      <c r="A15" s="241" t="s">
        <v>179</v>
      </c>
      <c r="B15" s="246">
        <f>SUM(B3:B14)</f>
        <v>135000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6"/>
  <sheetViews>
    <sheetView workbookViewId="0" topLeftCell="A1">
      <selection activeCell="F16" sqref="F16"/>
    </sheetView>
  </sheetViews>
  <sheetFormatPr defaultColWidth="11.421875" defaultRowHeight="12.75"/>
  <cols>
    <col min="1" max="1" width="27.421875" style="0" customWidth="1"/>
    <col min="2" max="2" width="10.7109375" style="0" customWidth="1"/>
    <col min="3" max="3" width="12.28125" style="0" customWidth="1"/>
    <col min="4" max="4" width="19.7109375" style="0" customWidth="1"/>
    <col min="5" max="16384" width="9.140625" style="0" customWidth="1"/>
  </cols>
  <sheetData>
    <row r="1" spans="1:8" s="231" customFormat="1" ht="15.75">
      <c r="A1" s="233" t="s">
        <v>203</v>
      </c>
      <c r="B1" s="233"/>
      <c r="C1" s="233"/>
      <c r="D1" s="233"/>
      <c r="E1" s="232"/>
      <c r="F1" s="232"/>
      <c r="G1" s="232"/>
      <c r="H1" s="232"/>
    </row>
    <row r="2" spans="1:8" ht="13.5" thickBot="1">
      <c r="A2" s="201"/>
      <c r="B2" s="201"/>
      <c r="C2" s="201"/>
      <c r="D2" s="203"/>
      <c r="E2" s="201"/>
      <c r="F2" s="201"/>
      <c r="G2" s="201"/>
      <c r="H2" s="201"/>
    </row>
    <row r="3" spans="1:8" ht="13.5" thickBot="1">
      <c r="A3" s="273" t="s">
        <v>177</v>
      </c>
      <c r="B3" s="275" t="s">
        <v>205</v>
      </c>
      <c r="C3" s="275" t="s">
        <v>206</v>
      </c>
      <c r="D3" s="274" t="s">
        <v>207</v>
      </c>
      <c r="E3" s="201"/>
      <c r="F3" s="201"/>
      <c r="G3" s="201"/>
      <c r="H3" s="201"/>
    </row>
    <row r="4" spans="1:8" ht="12.75">
      <c r="A4" s="270" t="s">
        <v>204</v>
      </c>
      <c r="B4" s="276"/>
      <c r="C4" s="276"/>
      <c r="D4" s="268"/>
      <c r="E4" s="201"/>
      <c r="F4" s="201"/>
      <c r="G4" s="201"/>
      <c r="H4" s="201"/>
    </row>
    <row r="5" spans="1:8" ht="12.75">
      <c r="A5" s="277" t="s">
        <v>208</v>
      </c>
      <c r="B5" s="279">
        <v>100035</v>
      </c>
      <c r="C5" s="283">
        <v>504540</v>
      </c>
      <c r="D5" s="269" t="s">
        <v>211</v>
      </c>
      <c r="E5" s="201"/>
      <c r="F5" s="201"/>
      <c r="G5" s="201"/>
      <c r="H5" s="201"/>
    </row>
    <row r="6" spans="1:8" ht="12.75">
      <c r="A6" s="240" t="s">
        <v>209</v>
      </c>
      <c r="B6" s="279">
        <v>100038</v>
      </c>
      <c r="C6" s="283">
        <v>134885</v>
      </c>
      <c r="D6" s="269" t="s">
        <v>212</v>
      </c>
      <c r="E6" s="201"/>
      <c r="F6" s="201"/>
      <c r="G6" s="201"/>
      <c r="H6" s="201"/>
    </row>
    <row r="7" spans="1:8" ht="12.75">
      <c r="A7" s="240"/>
      <c r="B7" s="279"/>
      <c r="C7" s="283"/>
      <c r="D7" s="269"/>
      <c r="E7" s="201"/>
      <c r="F7" s="201"/>
      <c r="G7" s="201"/>
      <c r="H7" s="201"/>
    </row>
    <row r="8" spans="1:8" ht="12.75">
      <c r="A8" s="270" t="s">
        <v>210</v>
      </c>
      <c r="B8" s="279"/>
      <c r="C8" s="283"/>
      <c r="D8" s="269"/>
      <c r="E8" s="201"/>
      <c r="F8" s="201"/>
      <c r="G8" s="201"/>
      <c r="H8" s="201"/>
    </row>
    <row r="9" spans="1:8" ht="12.75">
      <c r="A9" s="270"/>
      <c r="B9" s="279">
        <v>100006</v>
      </c>
      <c r="C9" s="283">
        <v>180000</v>
      </c>
      <c r="D9" s="269" t="s">
        <v>213</v>
      </c>
      <c r="E9" s="201"/>
      <c r="F9" s="201"/>
      <c r="G9" s="201"/>
      <c r="H9" s="201"/>
    </row>
    <row r="10" spans="1:8" ht="12.75">
      <c r="A10" s="240"/>
      <c r="B10" s="280"/>
      <c r="C10" s="279"/>
      <c r="D10" s="269"/>
      <c r="E10" s="201"/>
      <c r="F10" s="201"/>
      <c r="G10" s="201"/>
      <c r="H10" s="201"/>
    </row>
    <row r="11" spans="1:8" ht="12.75">
      <c r="A11" s="240"/>
      <c r="B11" s="281"/>
      <c r="C11" s="279"/>
      <c r="D11" s="271"/>
      <c r="E11" s="201"/>
      <c r="F11" s="201"/>
      <c r="G11" s="201"/>
      <c r="H11" s="201"/>
    </row>
    <row r="12" spans="1:8" ht="12.75">
      <c r="A12" s="240"/>
      <c r="B12" s="281"/>
      <c r="C12" s="279"/>
      <c r="D12" s="271"/>
      <c r="E12" s="201"/>
      <c r="F12" s="201"/>
      <c r="G12" s="201"/>
      <c r="H12" s="201"/>
    </row>
    <row r="13" spans="1:8" ht="12.75">
      <c r="A13" s="240"/>
      <c r="B13" s="281"/>
      <c r="C13" s="279"/>
      <c r="D13" s="271"/>
      <c r="E13" s="201"/>
      <c r="F13" s="201"/>
      <c r="G13" s="201"/>
      <c r="H13" s="201"/>
    </row>
    <row r="14" spans="1:8" ht="12.75">
      <c r="A14" s="240"/>
      <c r="B14" s="281"/>
      <c r="C14" s="279"/>
      <c r="D14" s="271"/>
      <c r="E14" s="201"/>
      <c r="F14" s="201"/>
      <c r="G14" s="201"/>
      <c r="H14" s="201"/>
    </row>
    <row r="15" spans="1:8" ht="12.75">
      <c r="A15" s="240"/>
      <c r="B15" s="281"/>
      <c r="C15" s="279"/>
      <c r="D15" s="271"/>
      <c r="E15" s="201"/>
      <c r="F15" s="201"/>
      <c r="G15" s="201"/>
      <c r="H15" s="201"/>
    </row>
    <row r="16" spans="1:8" ht="12.75">
      <c r="A16" s="240"/>
      <c r="B16" s="281"/>
      <c r="C16" s="279"/>
      <c r="D16" s="271"/>
      <c r="E16" s="201"/>
      <c r="F16" s="201"/>
      <c r="G16" s="201"/>
      <c r="H16" s="201"/>
    </row>
    <row r="17" spans="1:8" ht="12.75">
      <c r="A17" s="240"/>
      <c r="B17" s="281"/>
      <c r="C17" s="279"/>
      <c r="D17" s="271"/>
      <c r="E17" s="201"/>
      <c r="F17" s="201"/>
      <c r="G17" s="201"/>
      <c r="H17" s="201"/>
    </row>
    <row r="18" spans="1:8" ht="12.75">
      <c r="A18" s="242"/>
      <c r="B18" s="284"/>
      <c r="C18" s="285"/>
      <c r="D18" s="286"/>
      <c r="E18" s="201"/>
      <c r="F18" s="201"/>
      <c r="G18" s="201"/>
      <c r="H18" s="201"/>
    </row>
    <row r="19" spans="1:8" ht="13.5" thickBot="1">
      <c r="A19" s="287" t="s">
        <v>25</v>
      </c>
      <c r="B19" s="282"/>
      <c r="C19" s="278"/>
      <c r="D19" s="272"/>
      <c r="E19" s="201"/>
      <c r="F19" s="201"/>
      <c r="G19" s="201"/>
      <c r="H19" s="201"/>
    </row>
    <row r="20" spans="1:8" ht="12.75">
      <c r="A20" s="201"/>
      <c r="B20" s="209"/>
      <c r="C20" s="201"/>
      <c r="D20" s="203"/>
      <c r="E20" s="201"/>
      <c r="F20" s="201"/>
      <c r="G20" s="201"/>
      <c r="H20" s="201"/>
    </row>
    <row r="21" spans="1:8" ht="12.75">
      <c r="A21" s="201"/>
      <c r="B21" s="204"/>
      <c r="C21" s="228"/>
      <c r="D21" s="228"/>
      <c r="E21" s="201"/>
      <c r="F21" s="201"/>
      <c r="G21" s="201"/>
      <c r="H21" s="201"/>
    </row>
    <row r="22" spans="1:8" ht="12.75">
      <c r="A22" s="201"/>
      <c r="B22" s="201"/>
      <c r="C22" s="203"/>
      <c r="D22" s="201"/>
      <c r="E22" s="201"/>
      <c r="F22" s="201"/>
      <c r="G22" s="201"/>
      <c r="H22" s="201"/>
    </row>
    <row r="23" spans="1:8" ht="12.75">
      <c r="A23" s="201"/>
      <c r="B23" s="201"/>
      <c r="C23" s="203"/>
      <c r="D23" s="201"/>
      <c r="E23" s="201"/>
      <c r="F23" s="201"/>
      <c r="G23" s="201"/>
      <c r="H23" s="201"/>
    </row>
    <row r="24" spans="1:8" ht="12.75">
      <c r="A24" s="201"/>
      <c r="B24" s="201"/>
      <c r="C24" s="203"/>
      <c r="D24" s="201"/>
      <c r="E24" s="201"/>
      <c r="F24" s="201"/>
      <c r="G24" s="201"/>
      <c r="H24" s="201"/>
    </row>
    <row r="25" spans="1:7" ht="12.75">
      <c r="A25" s="201"/>
      <c r="B25" s="201"/>
      <c r="C25" s="203"/>
      <c r="D25" s="201"/>
      <c r="E25" s="201"/>
      <c r="F25" s="201"/>
      <c r="G25" s="201"/>
    </row>
    <row r="26" spans="1:7" ht="12.75">
      <c r="A26" s="201"/>
      <c r="B26" s="201"/>
      <c r="C26" s="203"/>
      <c r="D26" s="201"/>
      <c r="E26" s="201"/>
      <c r="F26" s="201"/>
      <c r="G26" s="201"/>
    </row>
    <row r="27" spans="1:7" ht="12.75">
      <c r="A27" s="201"/>
      <c r="B27" s="201"/>
      <c r="C27" s="203"/>
      <c r="D27" s="201"/>
      <c r="E27" s="201"/>
      <c r="F27" s="201"/>
      <c r="G27" s="201"/>
    </row>
    <row r="28" ht="12.75">
      <c r="C28" s="196"/>
    </row>
    <row r="29" ht="12.75">
      <c r="C29" s="196"/>
    </row>
    <row r="30" ht="12.75">
      <c r="C30" s="196"/>
    </row>
    <row r="31" ht="12.75">
      <c r="C31" s="196"/>
    </row>
    <row r="32" ht="12.75">
      <c r="C32" s="196"/>
    </row>
    <row r="33" ht="12.75">
      <c r="C33" s="196"/>
    </row>
    <row r="34" ht="12.75">
      <c r="C34" s="196"/>
    </row>
    <row r="35" ht="12.75">
      <c r="C35" s="196"/>
    </row>
    <row r="36" ht="12.75">
      <c r="C36" s="196"/>
    </row>
    <row r="37" ht="12.75">
      <c r="C37" s="196"/>
    </row>
    <row r="38" ht="12.75">
      <c r="C38" s="196"/>
    </row>
    <row r="39" ht="12.75">
      <c r="C39" s="196"/>
    </row>
    <row r="40" ht="12.75">
      <c r="C40" s="196"/>
    </row>
    <row r="41" ht="12.75">
      <c r="C41" s="196"/>
    </row>
    <row r="42" ht="12.75">
      <c r="C42" s="196"/>
    </row>
    <row r="43" ht="12.75">
      <c r="C43" s="196"/>
    </row>
    <row r="44" ht="12.75">
      <c r="C44" s="196"/>
    </row>
    <row r="45" ht="12.75">
      <c r="C45" s="196"/>
    </row>
    <row r="46" ht="12.75">
      <c r="C46" s="196"/>
    </row>
    <row r="47" ht="12.75">
      <c r="C47" s="196"/>
    </row>
    <row r="48" ht="12.75">
      <c r="C48" s="196"/>
    </row>
    <row r="49" ht="12.75">
      <c r="C49" s="196"/>
    </row>
    <row r="50" ht="12.75">
      <c r="C50" s="196"/>
    </row>
    <row r="51" ht="12.75">
      <c r="C51" s="196"/>
    </row>
    <row r="52" ht="12.75">
      <c r="C52" s="196"/>
    </row>
    <row r="53" ht="12.75">
      <c r="C53" s="196"/>
    </row>
    <row r="54" ht="12.75">
      <c r="C54" s="196"/>
    </row>
    <row r="55" ht="12.75">
      <c r="C55" s="196"/>
    </row>
    <row r="56" ht="12.75">
      <c r="C56" s="196"/>
    </row>
    <row r="57" ht="12.75">
      <c r="C57" s="196"/>
    </row>
    <row r="58" ht="12.75">
      <c r="C58" s="196"/>
    </row>
    <row r="59" ht="12.75">
      <c r="C59" s="196"/>
    </row>
    <row r="60" ht="12.75">
      <c r="C60" s="196"/>
    </row>
    <row r="61" ht="12.75">
      <c r="C61" s="196"/>
    </row>
    <row r="62" ht="12.75">
      <c r="C62" s="196"/>
    </row>
    <row r="63" ht="12.75">
      <c r="C63" s="196"/>
    </row>
    <row r="64" ht="12.75">
      <c r="C64" s="196"/>
    </row>
    <row r="65" ht="12.75">
      <c r="C65" s="196"/>
    </row>
    <row r="66" ht="12.75">
      <c r="C66" s="196"/>
    </row>
    <row r="67" ht="12.75">
      <c r="C67" s="196"/>
    </row>
    <row r="68" ht="12.75">
      <c r="C68" s="196"/>
    </row>
    <row r="69" ht="12.75">
      <c r="C69" s="196"/>
    </row>
    <row r="70" ht="12.75">
      <c r="C70" s="196"/>
    </row>
    <row r="71" ht="12.75">
      <c r="C71" s="196"/>
    </row>
    <row r="72" ht="12.75">
      <c r="C72" s="196"/>
    </row>
    <row r="73" ht="12.75">
      <c r="C73" s="196"/>
    </row>
    <row r="74" ht="12.75">
      <c r="C74" s="196"/>
    </row>
    <row r="75" ht="12.75">
      <c r="C75" s="196"/>
    </row>
    <row r="76" ht="12.75">
      <c r="C76" s="196"/>
    </row>
    <row r="77" ht="12.75">
      <c r="C77" s="196"/>
    </row>
    <row r="78" ht="12.75">
      <c r="C78" s="196"/>
    </row>
    <row r="79" ht="12.75">
      <c r="C79" s="196"/>
    </row>
    <row r="80" ht="12.75">
      <c r="C80" s="196"/>
    </row>
    <row r="81" ht="12.75">
      <c r="C81" s="196"/>
    </row>
    <row r="82" ht="12.75">
      <c r="C82" s="196"/>
    </row>
    <row r="83" ht="12.75">
      <c r="C83" s="196"/>
    </row>
    <row r="84" ht="12.75">
      <c r="C84" s="196"/>
    </row>
    <row r="85" ht="12.75">
      <c r="C85" s="196"/>
    </row>
    <row r="86" ht="12.75">
      <c r="C86" s="196"/>
    </row>
    <row r="87" ht="12.75">
      <c r="C87" s="196"/>
    </row>
    <row r="88" ht="12.75">
      <c r="C88" s="196"/>
    </row>
    <row r="89" ht="12.75">
      <c r="C89" s="196"/>
    </row>
    <row r="90" ht="12.75">
      <c r="C90" s="196"/>
    </row>
    <row r="91" ht="12.75">
      <c r="C91" s="196"/>
    </row>
    <row r="92" ht="12.75">
      <c r="C92" s="196"/>
    </row>
    <row r="93" ht="12.75">
      <c r="C93" s="196"/>
    </row>
    <row r="94" ht="12.75">
      <c r="C94" s="196"/>
    </row>
    <row r="95" ht="12.75">
      <c r="C95" s="196"/>
    </row>
    <row r="96" ht="12.75">
      <c r="C96" s="196"/>
    </row>
    <row r="97" ht="12.75">
      <c r="C97" s="196"/>
    </row>
    <row r="98" ht="12.75">
      <c r="C98" s="196"/>
    </row>
    <row r="99" ht="12.75">
      <c r="C99" s="196"/>
    </row>
    <row r="100" ht="12.75">
      <c r="C100" s="196"/>
    </row>
    <row r="101" ht="12.75">
      <c r="C101" s="196"/>
    </row>
    <row r="102" ht="12.75">
      <c r="C102" s="196"/>
    </row>
    <row r="103" ht="12.75">
      <c r="C103" s="196"/>
    </row>
    <row r="104" ht="12.75">
      <c r="C104" s="196"/>
    </row>
    <row r="105" ht="12.75">
      <c r="C105" s="196"/>
    </row>
    <row r="106" ht="12.75">
      <c r="C106" s="196"/>
    </row>
    <row r="107" ht="12.75">
      <c r="C107" s="196"/>
    </row>
    <row r="108" ht="12.75">
      <c r="C108" s="196"/>
    </row>
    <row r="109" ht="12.75">
      <c r="C109" s="196"/>
    </row>
    <row r="110" ht="12.75">
      <c r="C110" s="196"/>
    </row>
    <row r="111" ht="12.75">
      <c r="C111" s="196"/>
    </row>
    <row r="112" ht="12.75">
      <c r="C112" s="196"/>
    </row>
    <row r="113" ht="12.75">
      <c r="C113" s="196"/>
    </row>
    <row r="114" ht="12.75">
      <c r="C114" s="196"/>
    </row>
    <row r="115" ht="12.75">
      <c r="C115" s="196"/>
    </row>
    <row r="116" ht="12.75">
      <c r="C116" s="196"/>
    </row>
    <row r="117" ht="12.75">
      <c r="C117" s="196"/>
    </row>
    <row r="118" ht="12.75">
      <c r="C118" s="196"/>
    </row>
    <row r="119" ht="12.75">
      <c r="C119" s="196"/>
    </row>
    <row r="120" ht="12.75">
      <c r="C120" s="196"/>
    </row>
    <row r="121" ht="12.75">
      <c r="C121" s="196"/>
    </row>
    <row r="122" ht="12.75">
      <c r="C122" s="196"/>
    </row>
    <row r="123" ht="12.75">
      <c r="C123" s="196"/>
    </row>
    <row r="124" ht="12.75">
      <c r="C124" s="196"/>
    </row>
    <row r="125" ht="12.75">
      <c r="C125" s="196"/>
    </row>
    <row r="126" ht="12.75">
      <c r="C126" s="196"/>
    </row>
    <row r="127" ht="12.75">
      <c r="C127" s="196"/>
    </row>
    <row r="128" ht="12.75">
      <c r="C128" s="196"/>
    </row>
    <row r="129" ht="12.75">
      <c r="C129" s="196"/>
    </row>
    <row r="130" ht="12.75">
      <c r="C130" s="196"/>
    </row>
    <row r="131" ht="12.75">
      <c r="C131" s="196"/>
    </row>
    <row r="132" ht="12.75">
      <c r="C132" s="196"/>
    </row>
    <row r="133" ht="12.75">
      <c r="C133" s="196"/>
    </row>
    <row r="134" ht="12.75">
      <c r="C134" s="196"/>
    </row>
    <row r="135" ht="12.75">
      <c r="C135" s="196"/>
    </row>
    <row r="136" ht="12.75">
      <c r="C136" s="196"/>
    </row>
    <row r="137" ht="12.75">
      <c r="C137" s="196"/>
    </row>
    <row r="138" ht="12.75">
      <c r="C138" s="196"/>
    </row>
    <row r="139" ht="12.75">
      <c r="C139" s="196"/>
    </row>
    <row r="140" ht="12.75">
      <c r="C140" s="196"/>
    </row>
    <row r="141" ht="12.75">
      <c r="C141" s="196"/>
    </row>
    <row r="142" ht="12.75">
      <c r="C142" s="196"/>
    </row>
    <row r="143" ht="12.75">
      <c r="C143" s="196"/>
    </row>
    <row r="144" ht="12.75">
      <c r="C144" s="196"/>
    </row>
    <row r="145" ht="12.75">
      <c r="C145" s="196"/>
    </row>
    <row r="146" ht="12.75">
      <c r="C146" s="196"/>
    </row>
    <row r="147" ht="12.75">
      <c r="C147" s="196"/>
    </row>
    <row r="148" ht="12.75">
      <c r="C148" s="196"/>
    </row>
    <row r="149" ht="12.75">
      <c r="C149" s="196"/>
    </row>
    <row r="150" ht="12.75">
      <c r="C150" s="196"/>
    </row>
    <row r="151" ht="12.75">
      <c r="C151" s="196"/>
    </row>
    <row r="152" ht="12.75">
      <c r="C152" s="196"/>
    </row>
    <row r="153" ht="12.75">
      <c r="C153" s="196"/>
    </row>
    <row r="154" ht="12.75">
      <c r="C154" s="196"/>
    </row>
    <row r="155" ht="12.75">
      <c r="C155" s="196"/>
    </row>
    <row r="156" ht="12.75">
      <c r="C156" s="196"/>
    </row>
    <row r="157" ht="12.75">
      <c r="C157" s="196"/>
    </row>
    <row r="158" ht="12.75">
      <c r="C158" s="196"/>
    </row>
    <row r="159" ht="12.75">
      <c r="C159" s="196"/>
    </row>
    <row r="160" ht="12.75">
      <c r="C160" s="196"/>
    </row>
    <row r="161" ht="12.75">
      <c r="C161" s="196"/>
    </row>
    <row r="162" ht="12.75">
      <c r="C162" s="196"/>
    </row>
    <row r="163" ht="12.75">
      <c r="C163" s="196"/>
    </row>
    <row r="164" ht="12.75">
      <c r="C164" s="196"/>
    </row>
    <row r="165" ht="12.75">
      <c r="C165" s="196"/>
    </row>
    <row r="166" ht="12.75">
      <c r="C166" s="196"/>
    </row>
    <row r="167" ht="12.75">
      <c r="C167" s="196"/>
    </row>
    <row r="168" ht="12.75">
      <c r="C168" s="196"/>
    </row>
    <row r="169" ht="12.75">
      <c r="C169" s="196"/>
    </row>
    <row r="170" ht="12.75">
      <c r="C170" s="196"/>
    </row>
    <row r="171" ht="12.75">
      <c r="C171" s="196"/>
    </row>
    <row r="172" ht="12.75">
      <c r="C172" s="196"/>
    </row>
    <row r="173" ht="12.75">
      <c r="C173" s="196"/>
    </row>
    <row r="174" ht="12.75">
      <c r="C174" s="196"/>
    </row>
    <row r="175" ht="12.75">
      <c r="C175" s="196"/>
    </row>
    <row r="176" ht="12.75">
      <c r="C176" s="196"/>
    </row>
    <row r="177" ht="12.75">
      <c r="C177" s="196"/>
    </row>
    <row r="178" ht="12.75">
      <c r="C178" s="196"/>
    </row>
    <row r="179" ht="12.75">
      <c r="C179" s="196"/>
    </row>
    <row r="180" ht="12.75">
      <c r="C180" s="196"/>
    </row>
    <row r="181" ht="12.75">
      <c r="C181" s="196"/>
    </row>
    <row r="182" ht="12.75">
      <c r="C182" s="196"/>
    </row>
    <row r="183" ht="12.75">
      <c r="C183" s="196"/>
    </row>
    <row r="184" ht="12.75">
      <c r="C184" s="196"/>
    </row>
    <row r="185" ht="12.75">
      <c r="C185" s="196"/>
    </row>
    <row r="186" ht="12.75">
      <c r="C186" s="196"/>
    </row>
    <row r="187" ht="12.75">
      <c r="C187" s="196"/>
    </row>
    <row r="188" ht="12.75">
      <c r="C188" s="196"/>
    </row>
    <row r="189" ht="12.75">
      <c r="C189" s="196"/>
    </row>
    <row r="190" ht="12.75">
      <c r="C190" s="196"/>
    </row>
    <row r="191" ht="12.75">
      <c r="C191" s="196"/>
    </row>
    <row r="192" ht="12.75">
      <c r="C192" s="196"/>
    </row>
    <row r="193" ht="12.75">
      <c r="C193" s="196"/>
    </row>
    <row r="194" ht="12.75">
      <c r="C194" s="196"/>
    </row>
    <row r="195" ht="12.75">
      <c r="C195" s="196"/>
    </row>
    <row r="196" ht="12.75">
      <c r="C196" s="196"/>
    </row>
    <row r="197" ht="12.75">
      <c r="C197" s="196"/>
    </row>
    <row r="198" ht="12.75">
      <c r="C198" s="196"/>
    </row>
    <row r="199" ht="12.75">
      <c r="C199" s="196"/>
    </row>
    <row r="200" ht="12.75">
      <c r="C200" s="196"/>
    </row>
    <row r="201" ht="12.75">
      <c r="C201" s="196"/>
    </row>
    <row r="202" ht="12.75">
      <c r="C202" s="196"/>
    </row>
    <row r="203" ht="12.75">
      <c r="C203" s="196"/>
    </row>
    <row r="204" ht="12.75">
      <c r="C204" s="196"/>
    </row>
    <row r="205" ht="12.75">
      <c r="C205" s="196"/>
    </row>
    <row r="206" ht="12.75">
      <c r="C206" s="196"/>
    </row>
    <row r="207" ht="12.75">
      <c r="C207" s="196"/>
    </row>
    <row r="208" ht="12.75">
      <c r="C208" s="196"/>
    </row>
    <row r="209" ht="12.75">
      <c r="C209" s="196"/>
    </row>
    <row r="210" ht="12.75">
      <c r="C210" s="196"/>
    </row>
    <row r="211" ht="12.75">
      <c r="C211" s="196"/>
    </row>
    <row r="212" ht="12.75">
      <c r="C212" s="196"/>
    </row>
    <row r="213" ht="12.75">
      <c r="C213" s="196"/>
    </row>
    <row r="214" ht="12.75">
      <c r="C214" s="196"/>
    </row>
    <row r="215" ht="12.75">
      <c r="C215" s="196"/>
    </row>
    <row r="216" ht="12.75">
      <c r="C216" s="196"/>
    </row>
    <row r="217" ht="12.75">
      <c r="C217" s="196"/>
    </row>
    <row r="218" ht="12.75">
      <c r="C218" s="196"/>
    </row>
    <row r="219" ht="12.75">
      <c r="C219" s="196"/>
    </row>
    <row r="220" ht="12.75">
      <c r="C220" s="196"/>
    </row>
    <row r="221" ht="12.75">
      <c r="C221" s="196"/>
    </row>
    <row r="222" ht="12.75">
      <c r="C222" s="196"/>
    </row>
    <row r="223" ht="12.75">
      <c r="C223" s="196"/>
    </row>
    <row r="224" ht="12.75">
      <c r="C224" s="196"/>
    </row>
    <row r="225" ht="12.75">
      <c r="C225" s="196"/>
    </row>
    <row r="226" ht="12.75">
      <c r="C226" s="196"/>
    </row>
    <row r="227" ht="12.75">
      <c r="C227" s="196"/>
    </row>
    <row r="228" ht="12.75">
      <c r="C228" s="196"/>
    </row>
    <row r="229" ht="12.75">
      <c r="C229" s="196"/>
    </row>
    <row r="230" ht="12.75">
      <c r="C230" s="196"/>
    </row>
    <row r="231" ht="12.75">
      <c r="C231" s="196"/>
    </row>
    <row r="232" ht="12.75">
      <c r="C232" s="196"/>
    </row>
    <row r="233" ht="12.75">
      <c r="C233" s="196"/>
    </row>
    <row r="234" ht="12.75">
      <c r="C234" s="196"/>
    </row>
    <row r="235" ht="12.75">
      <c r="C235" s="196"/>
    </row>
    <row r="236" ht="12.75">
      <c r="C236" s="196"/>
    </row>
    <row r="237" ht="12.75">
      <c r="C237" s="196"/>
    </row>
    <row r="238" ht="12.75">
      <c r="C238" s="196"/>
    </row>
    <row r="239" ht="12.75">
      <c r="C239" s="196"/>
    </row>
    <row r="240" ht="12.75">
      <c r="C240" s="196"/>
    </row>
    <row r="241" ht="12.75">
      <c r="C241" s="196"/>
    </row>
    <row r="242" ht="12.75">
      <c r="C242" s="196"/>
    </row>
    <row r="243" ht="12.75">
      <c r="C243" s="196"/>
    </row>
    <row r="244" ht="12.75">
      <c r="C244" s="196"/>
    </row>
    <row r="245" ht="12.75">
      <c r="C245" s="196"/>
    </row>
    <row r="246" ht="12.75">
      <c r="C246" s="19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0"/>
  <sheetViews>
    <sheetView workbookViewId="0" topLeftCell="A1">
      <selection activeCell="B13" sqref="B13"/>
    </sheetView>
  </sheetViews>
  <sheetFormatPr defaultColWidth="11.421875" defaultRowHeight="12.75"/>
  <cols>
    <col min="1" max="1" width="5.57421875" style="0" customWidth="1"/>
    <col min="2" max="2" width="40.8515625" style="0" customWidth="1"/>
    <col min="3" max="3" width="8.140625" style="0" bestFit="1" customWidth="1"/>
    <col min="4" max="4" width="9.28125" style="0" bestFit="1" customWidth="1"/>
    <col min="5" max="5" width="4.421875" style="0" bestFit="1" customWidth="1"/>
    <col min="6" max="6" width="5.57421875" style="0" bestFit="1" customWidth="1"/>
    <col min="7" max="16384" width="9.140625" style="0" customWidth="1"/>
  </cols>
  <sheetData>
    <row r="1" spans="1:5" s="231" customFormat="1" ht="22.5" customHeight="1" thickBot="1">
      <c r="A1" s="233" t="s">
        <v>215</v>
      </c>
      <c r="B1" s="233"/>
      <c r="C1" s="233"/>
      <c r="D1" s="233"/>
      <c r="E1" s="233"/>
    </row>
    <row r="2" spans="1:30" s="75" customFormat="1" ht="18.75">
      <c r="A2" s="64"/>
      <c r="B2" s="65"/>
      <c r="C2" s="65"/>
      <c r="D2" s="66" t="s">
        <v>44</v>
      </c>
      <c r="E2" s="97" t="s">
        <v>51</v>
      </c>
      <c r="F2" s="184" t="s">
        <v>71</v>
      </c>
      <c r="G2" s="198" t="s">
        <v>136</v>
      </c>
      <c r="H2" s="67"/>
      <c r="I2" s="68"/>
      <c r="J2" s="217" t="s">
        <v>20</v>
      </c>
      <c r="K2" s="67"/>
      <c r="L2" s="67"/>
      <c r="M2" s="68"/>
      <c r="N2" s="70" t="s">
        <v>38</v>
      </c>
      <c r="O2" s="71" t="s">
        <v>69</v>
      </c>
      <c r="P2" s="72"/>
      <c r="Q2" s="72"/>
      <c r="R2" s="72"/>
      <c r="S2" s="73" t="s">
        <v>47</v>
      </c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4:19" s="74" customFormat="1" ht="12.75">
      <c r="D3" s="76" t="s">
        <v>45</v>
      </c>
      <c r="E3" s="98" t="s">
        <v>45</v>
      </c>
      <c r="F3" s="185" t="s">
        <v>45</v>
      </c>
      <c r="G3" s="77" t="s">
        <v>135</v>
      </c>
      <c r="H3" s="78" t="s">
        <v>137</v>
      </c>
      <c r="I3" s="78" t="s">
        <v>25</v>
      </c>
      <c r="J3" s="218" t="s">
        <v>22</v>
      </c>
      <c r="K3" s="78" t="s">
        <v>23</v>
      </c>
      <c r="L3" s="78" t="s">
        <v>24</v>
      </c>
      <c r="M3" s="78" t="s">
        <v>25</v>
      </c>
      <c r="N3" s="80" t="s">
        <v>39</v>
      </c>
      <c r="O3" s="78" t="s">
        <v>26</v>
      </c>
      <c r="P3" s="78" t="s">
        <v>27</v>
      </c>
      <c r="Q3" s="78" t="s">
        <v>28</v>
      </c>
      <c r="R3" s="78" t="s">
        <v>25</v>
      </c>
      <c r="S3" s="81" t="s">
        <v>46</v>
      </c>
    </row>
    <row r="4" spans="4:19" s="83" customFormat="1" ht="13.5" thickBot="1">
      <c r="D4" s="84"/>
      <c r="E4" s="99"/>
      <c r="F4" s="87"/>
      <c r="G4" s="197" t="s">
        <v>145</v>
      </c>
      <c r="H4" s="200">
        <f>SUM(K45)</f>
        <v>0</v>
      </c>
      <c r="I4" s="85" t="s">
        <v>62</v>
      </c>
      <c r="J4" s="219" t="s">
        <v>50</v>
      </c>
      <c r="K4" s="83" t="s">
        <v>49</v>
      </c>
      <c r="L4" s="83" t="s">
        <v>48</v>
      </c>
      <c r="M4" s="86" t="s">
        <v>63</v>
      </c>
      <c r="N4" s="87" t="s">
        <v>70</v>
      </c>
      <c r="R4" s="88"/>
      <c r="S4" s="89"/>
    </row>
    <row r="5" spans="1:19" ht="12.75">
      <c r="A5" s="7" t="s">
        <v>215</v>
      </c>
      <c r="C5" s="7"/>
      <c r="D5" s="263">
        <v>120000</v>
      </c>
      <c r="E5" s="102"/>
      <c r="F5" s="186"/>
      <c r="G5" s="14"/>
      <c r="H5" s="5"/>
      <c r="I5" s="59"/>
      <c r="J5" s="163"/>
      <c r="K5" s="4"/>
      <c r="L5" s="5"/>
      <c r="M5" s="4"/>
      <c r="N5" s="4"/>
      <c r="O5" s="5"/>
      <c r="P5" s="5"/>
      <c r="Q5" s="5"/>
      <c r="R5" s="5"/>
      <c r="S5" s="11">
        <v>0</v>
      </c>
    </row>
    <row r="6" spans="1:19" ht="12.75">
      <c r="A6" s="12"/>
      <c r="B6" s="7" t="s">
        <v>220</v>
      </c>
      <c r="C6" s="7"/>
      <c r="D6" s="183"/>
      <c r="E6" s="102"/>
      <c r="F6" s="186"/>
      <c r="G6" s="14"/>
      <c r="H6" s="5"/>
      <c r="I6" s="59"/>
      <c r="J6" s="191">
        <v>186000</v>
      </c>
      <c r="K6" s="4"/>
      <c r="L6" s="5"/>
      <c r="M6" s="5"/>
      <c r="N6" s="35"/>
      <c r="O6" s="5"/>
      <c r="P6" s="5"/>
      <c r="Q6" s="5"/>
      <c r="R6" s="5"/>
      <c r="S6" s="11">
        <v>200000</v>
      </c>
    </row>
    <row r="7" spans="1:19" ht="12.75">
      <c r="A7" s="12"/>
      <c r="B7" s="7" t="s">
        <v>221</v>
      </c>
      <c r="C7" s="7"/>
      <c r="D7" s="183"/>
      <c r="E7" s="100"/>
      <c r="F7" s="186"/>
      <c r="G7" s="14"/>
      <c r="H7" s="5"/>
      <c r="I7" s="5"/>
      <c r="J7" s="191">
        <v>186000</v>
      </c>
      <c r="K7" s="5"/>
      <c r="L7" s="5"/>
      <c r="M7" s="5"/>
      <c r="N7" s="35"/>
      <c r="O7" s="5"/>
      <c r="P7" s="5"/>
      <c r="Q7" s="5"/>
      <c r="R7" s="5">
        <f>SUM(O7:Q7)</f>
        <v>0</v>
      </c>
      <c r="S7" s="11">
        <v>0</v>
      </c>
    </row>
    <row r="8" spans="1:19" ht="12.75">
      <c r="A8" s="12"/>
      <c r="B8" s="7" t="s">
        <v>222</v>
      </c>
      <c r="C8" s="7"/>
      <c r="D8" s="183"/>
      <c r="E8" s="100"/>
      <c r="F8" s="186"/>
      <c r="G8" s="14"/>
      <c r="H8" s="5"/>
      <c r="I8" s="59"/>
      <c r="J8" s="191">
        <v>186000</v>
      </c>
      <c r="K8" s="191"/>
      <c r="L8" s="5"/>
      <c r="M8" s="5"/>
      <c r="N8" s="35"/>
      <c r="O8" s="5"/>
      <c r="P8" s="5"/>
      <c r="Q8" s="5"/>
      <c r="R8" s="5">
        <f>SUM(O8:Q8)</f>
        <v>0</v>
      </c>
      <c r="S8" s="11">
        <v>120000</v>
      </c>
    </row>
    <row r="9" spans="1:19" ht="12.75">
      <c r="A9" s="12"/>
      <c r="B9" s="7" t="s">
        <v>216</v>
      </c>
      <c r="C9" s="7"/>
      <c r="D9" s="183"/>
      <c r="E9" s="100"/>
      <c r="F9" s="186"/>
      <c r="G9" s="14"/>
      <c r="H9" s="5"/>
      <c r="I9" s="5"/>
      <c r="J9" s="191"/>
      <c r="K9" s="191"/>
      <c r="L9" s="5"/>
      <c r="M9" s="5"/>
      <c r="N9" s="35"/>
      <c r="O9" s="5"/>
      <c r="P9" s="5"/>
      <c r="Q9" s="5"/>
      <c r="R9" s="5"/>
      <c r="S9" s="25"/>
    </row>
    <row r="10" spans="1:19" ht="12.75">
      <c r="A10" s="12"/>
      <c r="B10" s="7" t="s">
        <v>217</v>
      </c>
      <c r="C10" s="7"/>
      <c r="D10" s="183"/>
      <c r="E10" s="100"/>
      <c r="F10" s="186"/>
      <c r="G10" s="14"/>
      <c r="H10" s="5"/>
      <c r="I10" s="5"/>
      <c r="J10" s="191"/>
      <c r="K10" s="191"/>
      <c r="L10" s="5"/>
      <c r="M10" s="5"/>
      <c r="N10" s="35"/>
      <c r="O10" s="5"/>
      <c r="P10" s="5"/>
      <c r="Q10" s="5"/>
      <c r="R10" s="5"/>
      <c r="S10" s="25"/>
    </row>
    <row r="11" spans="1:19" ht="12.75">
      <c r="A11" s="12"/>
      <c r="B11" s="7" t="s">
        <v>223</v>
      </c>
      <c r="C11" s="7"/>
      <c r="D11" s="183"/>
      <c r="E11" s="100"/>
      <c r="F11" s="186"/>
      <c r="G11" s="14"/>
      <c r="H11" s="5"/>
      <c r="I11" s="5"/>
      <c r="J11" s="191">
        <v>300000</v>
      </c>
      <c r="K11" s="191"/>
      <c r="L11" s="5"/>
      <c r="M11" s="5"/>
      <c r="N11" s="35"/>
      <c r="O11" s="5"/>
      <c r="P11" s="5"/>
      <c r="Q11" s="5"/>
      <c r="R11" s="5"/>
      <c r="S11" s="25"/>
    </row>
    <row r="12" spans="1:19" ht="12.75">
      <c r="A12" s="12"/>
      <c r="B12" s="7" t="s">
        <v>224</v>
      </c>
      <c r="C12" s="7"/>
      <c r="D12" s="183"/>
      <c r="E12" s="100"/>
      <c r="F12" s="186"/>
      <c r="G12" s="14"/>
      <c r="H12" s="5"/>
      <c r="I12" s="5"/>
      <c r="J12" s="191"/>
      <c r="K12" s="191"/>
      <c r="L12" s="5"/>
      <c r="M12" s="5"/>
      <c r="N12" s="35"/>
      <c r="O12" s="5"/>
      <c r="P12" s="5"/>
      <c r="Q12" s="5"/>
      <c r="R12" s="5"/>
      <c r="S12" s="25"/>
    </row>
    <row r="13" spans="1:19" ht="12.75">
      <c r="A13" s="12"/>
      <c r="C13" s="7"/>
      <c r="D13" s="183"/>
      <c r="E13" s="100"/>
      <c r="F13" s="186"/>
      <c r="G13" s="14"/>
      <c r="H13" s="5"/>
      <c r="I13" s="5"/>
      <c r="J13" s="191"/>
      <c r="K13" s="191"/>
      <c r="L13" s="5"/>
      <c r="M13" s="5"/>
      <c r="N13" s="35"/>
      <c r="O13" s="5"/>
      <c r="P13" s="5"/>
      <c r="Q13" s="5"/>
      <c r="R13" s="5"/>
      <c r="S13" s="25"/>
    </row>
    <row r="14" spans="1:19" ht="12.75">
      <c r="A14" s="12"/>
      <c r="B14" s="7"/>
      <c r="C14" s="7"/>
      <c r="D14" s="183"/>
      <c r="E14" s="100"/>
      <c r="F14" s="186"/>
      <c r="G14" s="14"/>
      <c r="H14" s="5"/>
      <c r="I14" s="5"/>
      <c r="J14" s="191"/>
      <c r="K14" s="191"/>
      <c r="L14" s="5"/>
      <c r="M14" s="5"/>
      <c r="N14" s="35"/>
      <c r="O14" s="5"/>
      <c r="P14" s="5"/>
      <c r="Q14" s="5"/>
      <c r="R14" s="5"/>
      <c r="S14" s="25"/>
    </row>
    <row r="15" spans="1:19" ht="12.75">
      <c r="A15" s="12"/>
      <c r="C15" s="7"/>
      <c r="D15" s="183"/>
      <c r="E15" s="100"/>
      <c r="F15" s="186"/>
      <c r="G15" s="14"/>
      <c r="H15" s="5"/>
      <c r="I15" s="5"/>
      <c r="J15" s="191"/>
      <c r="K15" s="191"/>
      <c r="L15" s="5"/>
      <c r="M15" s="5"/>
      <c r="N15" s="35"/>
      <c r="O15" s="5"/>
      <c r="P15" s="5"/>
      <c r="Q15" s="5"/>
      <c r="R15" s="5"/>
      <c r="S15" s="25"/>
    </row>
    <row r="16" spans="1:19" ht="12.75">
      <c r="A16" s="12"/>
      <c r="C16" s="7"/>
      <c r="D16" s="183"/>
      <c r="E16" s="100"/>
      <c r="F16" s="186"/>
      <c r="G16" s="14"/>
      <c r="H16" s="5"/>
      <c r="I16" s="5"/>
      <c r="J16" s="191"/>
      <c r="K16" s="191"/>
      <c r="L16" s="5"/>
      <c r="M16" s="5"/>
      <c r="N16" s="35"/>
      <c r="O16" s="5"/>
      <c r="P16" s="5"/>
      <c r="Q16" s="5"/>
      <c r="R16" s="5"/>
      <c r="S16" s="25"/>
    </row>
    <row r="17" spans="1:19" ht="12.75">
      <c r="A17" s="12"/>
      <c r="B17" s="7"/>
      <c r="C17" s="7"/>
      <c r="D17" s="183"/>
      <c r="E17" s="100"/>
      <c r="F17" s="186"/>
      <c r="G17" s="14"/>
      <c r="H17" s="5"/>
      <c r="I17" s="5"/>
      <c r="J17" s="191"/>
      <c r="K17" s="191"/>
      <c r="L17" s="5"/>
      <c r="M17" s="5"/>
      <c r="N17" s="35"/>
      <c r="O17" s="5"/>
      <c r="P17" s="5"/>
      <c r="Q17" s="5"/>
      <c r="R17" s="5"/>
      <c r="S17" s="25"/>
    </row>
    <row r="18" spans="1:19" ht="12.75">
      <c r="A18" s="12"/>
      <c r="B18" s="7"/>
      <c r="C18" s="7"/>
      <c r="D18" s="183"/>
      <c r="E18" s="100"/>
      <c r="F18" s="186"/>
      <c r="G18" s="14"/>
      <c r="H18" s="5"/>
      <c r="I18" s="5"/>
      <c r="J18" s="220"/>
      <c r="K18" s="5"/>
      <c r="L18" s="5"/>
      <c r="M18" s="5"/>
      <c r="N18" s="35"/>
      <c r="O18" s="5"/>
      <c r="P18" s="5"/>
      <c r="Q18" s="5"/>
      <c r="R18" s="5"/>
      <c r="S18" s="212">
        <v>8200</v>
      </c>
    </row>
    <row r="19" spans="1:19" ht="12.75">
      <c r="A19" s="12"/>
      <c r="B19" s="7"/>
      <c r="C19" s="7"/>
      <c r="D19" s="183"/>
      <c r="E19" s="100"/>
      <c r="F19" s="186"/>
      <c r="G19" s="14"/>
      <c r="H19" s="5"/>
      <c r="I19" s="5"/>
      <c r="J19" s="220"/>
      <c r="K19" s="5"/>
      <c r="L19" s="5"/>
      <c r="M19" s="5"/>
      <c r="N19" s="35"/>
      <c r="O19" s="5"/>
      <c r="P19" s="5"/>
      <c r="Q19" s="5"/>
      <c r="R19" s="5"/>
      <c r="S19" s="211">
        <v>0</v>
      </c>
    </row>
    <row r="20" spans="1:19" ht="12.75">
      <c r="A20" s="18" t="s">
        <v>25</v>
      </c>
      <c r="B20" s="18"/>
      <c r="C20" s="18"/>
      <c r="D20" s="214"/>
      <c r="E20" s="101"/>
      <c r="F20" s="187"/>
      <c r="G20" s="19"/>
      <c r="H20" s="20"/>
      <c r="I20" s="20"/>
      <c r="J20" s="221">
        <f>SUM(J4:J19)</f>
        <v>858000</v>
      </c>
      <c r="K20" s="20">
        <f>SUM(K7:K19)</f>
        <v>0</v>
      </c>
      <c r="L20" s="20"/>
      <c r="M20" s="20">
        <f>SUM(M6:M19)</f>
        <v>0</v>
      </c>
      <c r="N20" s="38">
        <f>SUM(N5:N19)</f>
        <v>0</v>
      </c>
      <c r="O20" s="20">
        <f>SUM(O4:O8)</f>
        <v>0</v>
      </c>
      <c r="P20" s="20">
        <f>SUM(P4:P8)</f>
        <v>0</v>
      </c>
      <c r="Q20" s="20">
        <f>SUM(Q4:Q8)</f>
        <v>0</v>
      </c>
      <c r="R20" s="20">
        <f>SUM(R4:R8)</f>
        <v>0</v>
      </c>
      <c r="S20" s="22">
        <f>SUM(S5:S19)</f>
        <v>328200</v>
      </c>
    </row>
    <row r="21" spans="1:6" ht="12.75">
      <c r="A21" s="201"/>
      <c r="B21" s="201"/>
      <c r="C21" s="201"/>
      <c r="D21" s="201"/>
      <c r="E21" s="201"/>
      <c r="F21" s="201"/>
    </row>
    <row r="22" spans="1:6" ht="12.75">
      <c r="A22" s="201"/>
      <c r="B22" s="201"/>
      <c r="C22" s="201"/>
      <c r="D22" s="201"/>
      <c r="E22" s="201"/>
      <c r="F22" s="201"/>
    </row>
    <row r="23" spans="1:6" ht="12.75">
      <c r="A23" s="201"/>
      <c r="B23" s="204"/>
      <c r="C23" s="204"/>
      <c r="D23" s="204"/>
      <c r="E23" s="204"/>
      <c r="F23" s="201"/>
    </row>
    <row r="24" spans="1:7" ht="12.75">
      <c r="A24" s="201"/>
      <c r="B24" s="204"/>
      <c r="C24" s="204"/>
      <c r="D24" s="204"/>
      <c r="E24" s="204"/>
      <c r="F24" s="201"/>
      <c r="G24" s="201"/>
    </row>
    <row r="25" spans="1:7" ht="12.75">
      <c r="A25" s="201"/>
      <c r="B25" s="204"/>
      <c r="C25" s="201"/>
      <c r="D25" s="201"/>
      <c r="E25" s="201"/>
      <c r="F25" s="201"/>
      <c r="G25" s="201"/>
    </row>
    <row r="26" spans="1:7" ht="47.25" customHeight="1">
      <c r="A26" s="207"/>
      <c r="B26" s="208"/>
      <c r="C26" s="208"/>
      <c r="D26" s="208"/>
      <c r="E26" s="208"/>
      <c r="F26" s="201"/>
      <c r="G26" s="201"/>
    </row>
    <row r="27" spans="1:7" ht="12.75">
      <c r="A27" s="207"/>
      <c r="B27" s="208"/>
      <c r="C27" s="208"/>
      <c r="D27" s="201"/>
      <c r="E27" s="201"/>
      <c r="F27" s="201"/>
      <c r="G27" s="201"/>
    </row>
    <row r="28" spans="1:7" ht="12.75">
      <c r="A28" s="207"/>
      <c r="B28" s="209"/>
      <c r="C28" s="208"/>
      <c r="D28" s="208"/>
      <c r="E28" s="208"/>
      <c r="F28" s="201"/>
      <c r="G28" s="201"/>
    </row>
    <row r="29" spans="1:7" ht="12.75">
      <c r="A29" s="204"/>
      <c r="B29" s="208"/>
      <c r="C29" s="201"/>
      <c r="D29" s="201"/>
      <c r="E29" s="201"/>
      <c r="F29" s="201"/>
      <c r="G29" s="201"/>
    </row>
    <row r="30" spans="1:7" ht="12.75">
      <c r="A30" s="201"/>
      <c r="B30" s="201"/>
      <c r="C30" s="201"/>
      <c r="D30" s="201"/>
      <c r="E30" s="201"/>
      <c r="F30" s="201"/>
      <c r="G30" s="201"/>
    </row>
    <row r="31" spans="1:7" ht="12.75">
      <c r="A31" s="201"/>
      <c r="B31" s="201"/>
      <c r="C31" s="201"/>
      <c r="D31" s="201"/>
      <c r="E31" s="201"/>
      <c r="F31" s="201"/>
      <c r="G31" s="201"/>
    </row>
    <row r="32" spans="1:7" ht="12.75">
      <c r="A32" s="201"/>
      <c r="B32" s="201"/>
      <c r="C32" s="201"/>
      <c r="D32" s="201"/>
      <c r="E32" s="201"/>
      <c r="F32" s="201"/>
      <c r="G32" s="201"/>
    </row>
    <row r="33" spans="1:7" ht="12.75">
      <c r="A33" s="204"/>
      <c r="B33" s="209"/>
      <c r="C33" s="201"/>
      <c r="D33" s="201"/>
      <c r="E33" s="201"/>
      <c r="F33" s="201"/>
      <c r="G33" s="201"/>
    </row>
    <row r="34" spans="1:7" ht="12.75">
      <c r="A34" s="201"/>
      <c r="B34" s="208"/>
      <c r="C34" s="201"/>
      <c r="D34" s="201"/>
      <c r="E34" s="201"/>
      <c r="F34" s="201"/>
      <c r="G34" s="201"/>
    </row>
    <row r="40" ht="12.75">
      <c r="B40" s="206"/>
    </row>
    <row r="45" ht="12.75">
      <c r="B45" s="206"/>
    </row>
    <row r="49" ht="12.75">
      <c r="B49" s="206"/>
    </row>
    <row r="56" ht="12.75">
      <c r="B56" s="206"/>
    </row>
    <row r="60" spans="1:2" ht="12.75">
      <c r="A60" s="202"/>
      <c r="B60" s="206"/>
    </row>
    <row r="68" spans="1:2" ht="12.75">
      <c r="A68" s="202"/>
      <c r="B68" s="206"/>
    </row>
    <row r="69" spans="1:2" ht="12.75">
      <c r="A69" s="202"/>
      <c r="B69" s="206"/>
    </row>
    <row r="70" spans="1:2" ht="12.75">
      <c r="A70" s="202"/>
      <c r="B70" s="20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">
      <selection activeCell="B19" sqref="B19"/>
    </sheetView>
  </sheetViews>
  <sheetFormatPr defaultColWidth="11.421875" defaultRowHeight="12.75"/>
  <cols>
    <col min="1" max="1" width="11.140625" style="0" customWidth="1"/>
    <col min="2" max="2" width="40.8515625" style="0" customWidth="1"/>
    <col min="3" max="3" width="8.140625" style="0" bestFit="1" customWidth="1"/>
    <col min="4" max="4" width="9.28125" style="0" bestFit="1" customWidth="1"/>
    <col min="5" max="5" width="4.421875" style="0" bestFit="1" customWidth="1"/>
    <col min="6" max="6" width="5.57421875" style="0" bestFit="1" customWidth="1"/>
    <col min="7" max="16384" width="9.140625" style="0" customWidth="1"/>
  </cols>
  <sheetData>
    <row r="1" spans="1:5" s="231" customFormat="1" ht="22.5" customHeight="1">
      <c r="A1" s="233" t="s">
        <v>151</v>
      </c>
      <c r="B1" s="233"/>
      <c r="C1" s="233" t="s">
        <v>149</v>
      </c>
      <c r="D1" s="233"/>
      <c r="E1" s="233"/>
    </row>
    <row r="2" spans="1:5" s="205" customFormat="1" ht="29.25" customHeight="1">
      <c r="A2" s="223"/>
      <c r="B2" s="223"/>
      <c r="C2" s="223"/>
      <c r="D2" s="223"/>
      <c r="E2" s="210"/>
    </row>
    <row r="3" spans="1:7" ht="13.5" thickBot="1">
      <c r="A3" s="204"/>
      <c r="B3" s="201"/>
      <c r="C3" s="201"/>
      <c r="D3" s="201"/>
      <c r="E3" s="201"/>
      <c r="F3" s="201"/>
      <c r="G3" s="201"/>
    </row>
    <row r="4" spans="1:30" s="75" customFormat="1" ht="18.75">
      <c r="A4" s="64"/>
      <c r="B4" s="65"/>
      <c r="C4" s="65"/>
      <c r="D4" s="66" t="s">
        <v>44</v>
      </c>
      <c r="E4" s="97" t="s">
        <v>51</v>
      </c>
      <c r="F4" s="184" t="s">
        <v>71</v>
      </c>
      <c r="G4" s="198" t="s">
        <v>136</v>
      </c>
      <c r="H4" s="67"/>
      <c r="I4" s="68"/>
      <c r="J4" s="217" t="s">
        <v>20</v>
      </c>
      <c r="K4" s="67"/>
      <c r="L4" s="67"/>
      <c r="M4" s="68"/>
      <c r="N4" s="70" t="s">
        <v>38</v>
      </c>
      <c r="O4" s="71" t="s">
        <v>69</v>
      </c>
      <c r="P4" s="72"/>
      <c r="Q4" s="72"/>
      <c r="R4" s="72"/>
      <c r="S4" s="73" t="s">
        <v>47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4:19" s="74" customFormat="1" ht="12.75">
      <c r="D5" s="76" t="s">
        <v>45</v>
      </c>
      <c r="E5" s="98" t="s">
        <v>45</v>
      </c>
      <c r="F5" s="185" t="s">
        <v>45</v>
      </c>
      <c r="G5" s="77" t="s">
        <v>135</v>
      </c>
      <c r="H5" s="78" t="s">
        <v>137</v>
      </c>
      <c r="I5" s="78" t="s">
        <v>25</v>
      </c>
      <c r="J5" s="218" t="s">
        <v>22</v>
      </c>
      <c r="K5" s="78" t="s">
        <v>23</v>
      </c>
      <c r="L5" s="78" t="s">
        <v>24</v>
      </c>
      <c r="M5" s="78" t="s">
        <v>25</v>
      </c>
      <c r="N5" s="80" t="s">
        <v>39</v>
      </c>
      <c r="O5" s="78" t="s">
        <v>26</v>
      </c>
      <c r="P5" s="78" t="s">
        <v>27</v>
      </c>
      <c r="Q5" s="78" t="s">
        <v>28</v>
      </c>
      <c r="R5" s="78" t="s">
        <v>25</v>
      </c>
      <c r="S5" s="81" t="s">
        <v>46</v>
      </c>
    </row>
    <row r="6" spans="4:19" s="83" customFormat="1" ht="13.5" thickBot="1">
      <c r="D6" s="84"/>
      <c r="E6" s="99"/>
      <c r="F6" s="87"/>
      <c r="G6" s="197" t="s">
        <v>145</v>
      </c>
      <c r="H6" s="200">
        <f>SUM(K38)</f>
        <v>0</v>
      </c>
      <c r="I6" s="85" t="s">
        <v>62</v>
      </c>
      <c r="J6" s="219" t="s">
        <v>50</v>
      </c>
      <c r="K6" s="83" t="s">
        <v>49</v>
      </c>
      <c r="L6" s="83" t="s">
        <v>48</v>
      </c>
      <c r="M6" s="86" t="s">
        <v>63</v>
      </c>
      <c r="N6" s="87" t="s">
        <v>70</v>
      </c>
      <c r="R6" s="88"/>
      <c r="S6" s="89"/>
    </row>
    <row r="7" spans="1:19" ht="12.75">
      <c r="A7" s="12"/>
      <c r="B7" s="7" t="s">
        <v>142</v>
      </c>
      <c r="C7" s="7"/>
      <c r="D7" s="183">
        <v>612000</v>
      </c>
      <c r="E7" s="102"/>
      <c r="F7" s="186"/>
      <c r="G7" s="14"/>
      <c r="H7" s="5"/>
      <c r="I7" s="59"/>
      <c r="J7" s="163">
        <v>128000</v>
      </c>
      <c r="K7" s="4"/>
      <c r="L7" s="5"/>
      <c r="M7" s="4"/>
      <c r="N7" s="4">
        <v>-128000</v>
      </c>
      <c r="O7" s="5"/>
      <c r="P7" s="5"/>
      <c r="Q7" s="5"/>
      <c r="R7" s="5"/>
      <c r="S7" s="11">
        <v>0</v>
      </c>
    </row>
    <row r="8" spans="1:19" ht="12.75">
      <c r="A8" s="12"/>
      <c r="B8" s="7" t="s">
        <v>147</v>
      </c>
      <c r="C8" s="7"/>
      <c r="D8" s="183">
        <v>612001</v>
      </c>
      <c r="E8" s="102"/>
      <c r="F8" s="186"/>
      <c r="G8" s="14"/>
      <c r="H8" s="5"/>
      <c r="I8" s="59"/>
      <c r="J8" s="191"/>
      <c r="K8" s="4"/>
      <c r="L8" s="5"/>
      <c r="M8" s="5">
        <v>0</v>
      </c>
      <c r="N8" s="35">
        <v>0</v>
      </c>
      <c r="O8" s="5"/>
      <c r="P8" s="5"/>
      <c r="Q8" s="5"/>
      <c r="R8" s="5"/>
      <c r="S8" s="11">
        <v>200000</v>
      </c>
    </row>
    <row r="9" spans="1:19" ht="12.75">
      <c r="A9" s="12"/>
      <c r="B9" s="7" t="s">
        <v>150</v>
      </c>
      <c r="C9" s="7"/>
      <c r="D9" s="183">
        <v>612100</v>
      </c>
      <c r="E9" s="100"/>
      <c r="F9" s="186"/>
      <c r="G9" s="14"/>
      <c r="H9" s="5"/>
      <c r="I9" s="5"/>
      <c r="J9" s="220">
        <v>56000</v>
      </c>
      <c r="K9" s="5">
        <v>0</v>
      </c>
      <c r="L9" s="5"/>
      <c r="M9" s="5">
        <v>56000</v>
      </c>
      <c r="N9" s="35">
        <v>-56000</v>
      </c>
      <c r="O9" s="5"/>
      <c r="P9" s="5"/>
      <c r="Q9" s="5"/>
      <c r="R9" s="5">
        <f>SUM(O9:Q9)</f>
        <v>0</v>
      </c>
      <c r="S9" s="11">
        <v>0</v>
      </c>
    </row>
    <row r="10" spans="1:19" ht="12.75">
      <c r="A10" s="12"/>
      <c r="B10" s="7" t="s">
        <v>140</v>
      </c>
      <c r="C10" s="7"/>
      <c r="D10" s="183">
        <v>612200</v>
      </c>
      <c r="E10" s="100"/>
      <c r="F10" s="186"/>
      <c r="G10" s="14"/>
      <c r="H10" s="5"/>
      <c r="I10" s="59"/>
      <c r="J10" s="191"/>
      <c r="K10" s="191">
        <v>145000</v>
      </c>
      <c r="L10" s="5"/>
      <c r="M10" s="5">
        <f>SUM(K10:L10)</f>
        <v>145000</v>
      </c>
      <c r="N10" s="35">
        <f>I10-M10</f>
        <v>-145000</v>
      </c>
      <c r="O10" s="5"/>
      <c r="P10" s="5"/>
      <c r="Q10" s="5"/>
      <c r="R10" s="5">
        <f>SUM(O10:Q10)</f>
        <v>0</v>
      </c>
      <c r="S10" s="11">
        <v>120000</v>
      </c>
    </row>
    <row r="11" spans="1:19" ht="12.75">
      <c r="A11" s="12"/>
      <c r="B11" s="7" t="s">
        <v>141</v>
      </c>
      <c r="C11" s="7"/>
      <c r="D11" s="183">
        <v>612300</v>
      </c>
      <c r="E11" s="100"/>
      <c r="F11" s="186"/>
      <c r="G11" s="14"/>
      <c r="H11" s="5"/>
      <c r="I11" s="5"/>
      <c r="J11" s="220">
        <v>0</v>
      </c>
      <c r="K11" s="5">
        <v>10000</v>
      </c>
      <c r="L11" s="5"/>
      <c r="M11" s="5">
        <v>10000</v>
      </c>
      <c r="N11" s="35">
        <v>-10000</v>
      </c>
      <c r="O11" s="5"/>
      <c r="P11" s="5"/>
      <c r="Q11" s="5"/>
      <c r="R11" s="5"/>
      <c r="S11" s="212">
        <v>8200</v>
      </c>
    </row>
    <row r="12" spans="1:19" ht="12.75">
      <c r="A12" s="12"/>
      <c r="B12" s="7" t="s">
        <v>144</v>
      </c>
      <c r="C12" s="7"/>
      <c r="D12" s="183">
        <v>641302</v>
      </c>
      <c r="E12" s="100"/>
      <c r="F12" s="186"/>
      <c r="G12" s="14"/>
      <c r="H12" s="5"/>
      <c r="I12" s="5"/>
      <c r="J12" s="220">
        <v>0</v>
      </c>
      <c r="K12" s="5"/>
      <c r="L12" s="5"/>
      <c r="M12" s="5"/>
      <c r="N12" s="35"/>
      <c r="O12" s="5"/>
      <c r="P12" s="5"/>
      <c r="Q12" s="5"/>
      <c r="R12" s="5"/>
      <c r="S12" s="211">
        <v>0</v>
      </c>
    </row>
    <row r="13" spans="1:19" ht="12.75">
      <c r="A13" s="18" t="s">
        <v>33</v>
      </c>
      <c r="B13" s="18"/>
      <c r="C13" s="18"/>
      <c r="D13" s="214"/>
      <c r="E13" s="101"/>
      <c r="F13" s="187"/>
      <c r="G13" s="19"/>
      <c r="H13" s="20"/>
      <c r="I13" s="20"/>
      <c r="J13" s="221">
        <f>SUM(J6:J12)</f>
        <v>184000</v>
      </c>
      <c r="K13" s="20">
        <f>SUM(K9:K12)</f>
        <v>155000</v>
      </c>
      <c r="L13" s="20"/>
      <c r="M13" s="20">
        <f>SUM(M8:M12)</f>
        <v>211000</v>
      </c>
      <c r="N13" s="38">
        <f>SUM(N7:N12)</f>
        <v>-339000</v>
      </c>
      <c r="O13" s="20">
        <f>SUM(O6:O10)</f>
        <v>0</v>
      </c>
      <c r="P13" s="20">
        <f>SUM(P6:P10)</f>
        <v>0</v>
      </c>
      <c r="Q13" s="20">
        <f>SUM(Q6:Q10)</f>
        <v>0</v>
      </c>
      <c r="R13" s="20">
        <f>SUM(R6:R10)</f>
        <v>0</v>
      </c>
      <c r="S13" s="22">
        <f>SUM(S7:S12)</f>
        <v>328200</v>
      </c>
    </row>
    <row r="14" spans="1:6" ht="12.75">
      <c r="A14" s="201"/>
      <c r="B14" s="201"/>
      <c r="C14" s="201"/>
      <c r="D14" s="201"/>
      <c r="E14" s="201"/>
      <c r="F14" s="201"/>
    </row>
    <row r="15" spans="1:6" ht="12.75">
      <c r="A15" s="201"/>
      <c r="B15" s="201"/>
      <c r="C15" s="201"/>
      <c r="D15" s="201"/>
      <c r="E15" s="201"/>
      <c r="F15" s="201"/>
    </row>
    <row r="16" spans="1:6" ht="12.75">
      <c r="A16" s="201"/>
      <c r="B16" s="204"/>
      <c r="C16" s="204"/>
      <c r="D16" s="204"/>
      <c r="E16" s="204"/>
      <c r="F16" s="201"/>
    </row>
    <row r="17" spans="1:7" ht="12.75">
      <c r="A17" s="201"/>
      <c r="B17" s="204"/>
      <c r="C17" s="204"/>
      <c r="D17" s="204"/>
      <c r="E17" s="204"/>
      <c r="F17" s="201"/>
      <c r="G17" s="201"/>
    </row>
    <row r="18" spans="1:7" ht="12.75">
      <c r="A18" s="201"/>
      <c r="B18" s="204"/>
      <c r="C18" s="201"/>
      <c r="D18" s="201"/>
      <c r="E18" s="201"/>
      <c r="F18" s="201"/>
      <c r="G18" s="201"/>
    </row>
    <row r="19" spans="1:7" ht="47.25" customHeight="1">
      <c r="A19" s="207"/>
      <c r="B19" s="208"/>
      <c r="C19" s="208"/>
      <c r="D19" s="208"/>
      <c r="E19" s="208"/>
      <c r="F19" s="201"/>
      <c r="G19" s="201"/>
    </row>
    <row r="20" spans="1:7" ht="12.75">
      <c r="A20" s="207"/>
      <c r="B20" s="208"/>
      <c r="C20" s="208"/>
      <c r="D20" s="201"/>
      <c r="E20" s="201"/>
      <c r="F20" s="201"/>
      <c r="G20" s="201"/>
    </row>
    <row r="21" spans="1:7" ht="12.75">
      <c r="A21" s="207"/>
      <c r="B21" s="209"/>
      <c r="C21" s="208"/>
      <c r="D21" s="208"/>
      <c r="E21" s="208"/>
      <c r="F21" s="201"/>
      <c r="G21" s="201"/>
    </row>
    <row r="22" spans="1:7" ht="12.75">
      <c r="A22" s="204"/>
      <c r="B22" s="208"/>
      <c r="C22" s="201"/>
      <c r="D22" s="201"/>
      <c r="E22" s="201"/>
      <c r="F22" s="201"/>
      <c r="G22" s="201"/>
    </row>
    <row r="23" spans="1:7" ht="12.75">
      <c r="A23" s="201"/>
      <c r="B23" s="201"/>
      <c r="C23" s="201"/>
      <c r="D23" s="201"/>
      <c r="E23" s="201"/>
      <c r="F23" s="201"/>
      <c r="G23" s="201"/>
    </row>
    <row r="24" spans="1:7" ht="12.75">
      <c r="A24" s="201"/>
      <c r="B24" s="201"/>
      <c r="C24" s="201"/>
      <c r="D24" s="201"/>
      <c r="E24" s="201"/>
      <c r="F24" s="201"/>
      <c r="G24" s="201"/>
    </row>
    <row r="25" spans="1:7" ht="12.75">
      <c r="A25" s="201"/>
      <c r="B25" s="201"/>
      <c r="C25" s="201"/>
      <c r="D25" s="201"/>
      <c r="E25" s="201"/>
      <c r="F25" s="201"/>
      <c r="G25" s="201"/>
    </row>
    <row r="26" spans="1:7" ht="12.75">
      <c r="A26" s="204"/>
      <c r="B26" s="209"/>
      <c r="C26" s="201"/>
      <c r="D26" s="201"/>
      <c r="E26" s="201"/>
      <c r="F26" s="201"/>
      <c r="G26" s="201"/>
    </row>
    <row r="27" spans="1:7" ht="12.75">
      <c r="A27" s="201"/>
      <c r="B27" s="208"/>
      <c r="C27" s="201"/>
      <c r="D27" s="201"/>
      <c r="E27" s="201"/>
      <c r="F27" s="201"/>
      <c r="G27" s="201"/>
    </row>
    <row r="33" ht="12.75">
      <c r="B33" s="206"/>
    </row>
    <row r="38" ht="12.75">
      <c r="B38" s="206"/>
    </row>
    <row r="42" ht="12.75">
      <c r="B42" s="206"/>
    </row>
    <row r="49" ht="12.75">
      <c r="B49" s="206"/>
    </row>
    <row r="53" spans="1:2" ht="12.75">
      <c r="A53" s="202"/>
      <c r="B53" s="206"/>
    </row>
    <row r="61" spans="1:2" ht="12.75">
      <c r="A61" s="202"/>
      <c r="B61" s="206"/>
    </row>
    <row r="62" spans="1:2" ht="12.75">
      <c r="A62" s="202"/>
      <c r="B62" s="206"/>
    </row>
    <row r="63" spans="1:2" ht="12.75">
      <c r="A63" s="202"/>
      <c r="B63" s="20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mfalck</dc:creator>
  <cp:keywords/>
  <dc:description/>
  <cp:lastModifiedBy>Teis Daniel Kjelling</cp:lastModifiedBy>
  <cp:lastPrinted>2006-11-13T12:07:58Z</cp:lastPrinted>
  <dcterms:created xsi:type="dcterms:W3CDTF">1998-03-19T10:22:00Z</dcterms:created>
  <dcterms:modified xsi:type="dcterms:W3CDTF">2006-11-15T13:02:18Z</dcterms:modified>
  <cp:category/>
  <cp:version/>
  <cp:contentType/>
  <cp:contentStatus/>
</cp:coreProperties>
</file>