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90" windowWidth="11610" windowHeight="9090" tabRatio="822" firstSheet="7" activeTab="7"/>
  </bookViews>
  <sheets>
    <sheet name="Oppsummert budsjett alt 1" sheetId="1" state="hidden" r:id="rId1"/>
    <sheet name="Oppsummert budsjett alt 2" sheetId="2" state="hidden" r:id="rId2"/>
    <sheet name="Diagram hovedtiltak" sheetId="3" state="hidden" r:id="rId3"/>
    <sheet name="Diagram hovedtiltak_2" sheetId="4" state="hidden" r:id="rId4"/>
    <sheet name="Diagram utgifter" sheetId="5" state="hidden" r:id="rId5"/>
    <sheet name="Diagram inntekter" sheetId="6" state="hidden" r:id="rId6"/>
    <sheet name="Diagram lønn, drift, invest" sheetId="7" state="hidden" r:id="rId7"/>
    <sheet name="Egenfin. virksomhet" sheetId="8" r:id="rId8"/>
    <sheet name="Ekst.fin. virksomhet (4)" sheetId="9" state="hidden" r:id="rId9"/>
    <sheet name="Ekst.fin. virksomhet (2)" sheetId="10" state="hidden" r:id="rId10"/>
    <sheet name="Egenfin. bevilgninger" sheetId="11" r:id="rId11"/>
    <sheet name="Øremerket fra ifjor" sheetId="12" r:id="rId12"/>
    <sheet name="Underskuddsprosj" sheetId="13" r:id="rId13"/>
    <sheet name="Mastergrad" sheetId="14" r:id="rId14"/>
    <sheet name="M&amp;R" sheetId="15" r:id="rId15"/>
  </sheets>
  <definedNames>
    <definedName name="_xlnm.Print_Area" localSheetId="7">'Egenfin. virksomhet'!$A$1:$K$80</definedName>
    <definedName name="_xlnm.Print_Area" localSheetId="9">'Ekst.fin. virksomhet (2)'!$A$1:$S$49</definedName>
    <definedName name="_xlnm.Print_Area" localSheetId="8">'Ekst.fin. virksomhet (4)'!$A$1:$R$50</definedName>
    <definedName name="_xlnm.Print_Area" localSheetId="0">'Oppsummert budsjett alt 1'!$A$1:$P$24</definedName>
    <definedName name="_xlnm.Print_Area" localSheetId="1">'Oppsummert budsjett alt 2'!$A$1:$O$25</definedName>
    <definedName name="_xlnm.Print_Titles" localSheetId="7">'Egenfin. virksomhet'!$2:$4</definedName>
    <definedName name="_xlnm.Print_Titles" localSheetId="9">'Ekst.fin. virksomhet (2)'!$3:$5</definedName>
    <definedName name="_xlnm.Print_Titles" localSheetId="8">'Ekst.fin. virksomhet (4)'!$3:$4</definedName>
    <definedName name="_xlnm.Print_Titles" localSheetId="0">'Oppsummert budsjett alt 1'!$A:$B,'Oppsummert budsjett alt 1'!$5:$7</definedName>
    <definedName name="_xlnm.Print_Titles" localSheetId="1">'Oppsummert budsjett alt 2'!$3:$5</definedName>
  </definedNames>
  <calcPr fullCalcOnLoad="1"/>
</workbook>
</file>

<file path=xl/sharedStrings.xml><?xml version="1.0" encoding="utf-8"?>
<sst xmlns="http://schemas.openxmlformats.org/spreadsheetml/2006/main" count="437" uniqueCount="235">
  <si>
    <t>Forskning</t>
  </si>
  <si>
    <t>Forskerutdanning</t>
  </si>
  <si>
    <t>Etter- og videreutdanning</t>
  </si>
  <si>
    <t>Undervisning lavere grad</t>
  </si>
  <si>
    <t>Undervisning høyere grad</t>
  </si>
  <si>
    <t>Undervisning profesjonsstudium</t>
  </si>
  <si>
    <t>Undervisning annet</t>
  </si>
  <si>
    <t>Eksamen</t>
  </si>
  <si>
    <t>Formidling/ utadrettet virksomhet</t>
  </si>
  <si>
    <t>Samlinger og dokumentasjon</t>
  </si>
  <si>
    <t>Annen faglig aktivitet</t>
  </si>
  <si>
    <t>Generell drift</t>
  </si>
  <si>
    <t>Administrasjon</t>
  </si>
  <si>
    <t>Prosjekt 1</t>
  </si>
  <si>
    <t>Prosjekt 2</t>
  </si>
  <si>
    <t>Prosjekt 3</t>
  </si>
  <si>
    <t>Prosjekt 4</t>
  </si>
  <si>
    <t>Prosjekt 5</t>
  </si>
  <si>
    <t>Prosjekt 6</t>
  </si>
  <si>
    <t>Prosjekt 7</t>
  </si>
  <si>
    <t>Utgifter</t>
  </si>
  <si>
    <t>Inntekter</t>
  </si>
  <si>
    <t>Lønn</t>
  </si>
  <si>
    <t>Drift</t>
  </si>
  <si>
    <t>Utstyr</t>
  </si>
  <si>
    <t>Sum</t>
  </si>
  <si>
    <t>1. Tertial</t>
  </si>
  <si>
    <t>2. Tertial</t>
  </si>
  <si>
    <t>3. Tertial</t>
  </si>
  <si>
    <t>xxxxxx</t>
  </si>
  <si>
    <t>Sum forskning</t>
  </si>
  <si>
    <t>Sum forskerutdanning</t>
  </si>
  <si>
    <t>Sum etter- og videreutdanning</t>
  </si>
  <si>
    <t>Sum undervisning høyere grad</t>
  </si>
  <si>
    <t>Sum formidling</t>
  </si>
  <si>
    <t>Sum annen faglig aktivitet</t>
  </si>
  <si>
    <t>Sum generell drift</t>
  </si>
  <si>
    <t>Sum administrasjon</t>
  </si>
  <si>
    <t>Netto</t>
  </si>
  <si>
    <t>avsatt</t>
  </si>
  <si>
    <t>Fordelinger / overført fra i fjor</t>
  </si>
  <si>
    <t>Sum fordeling / overført</t>
  </si>
  <si>
    <t>00 00 00</t>
  </si>
  <si>
    <t>Tiltaks-</t>
  </si>
  <si>
    <t>kode</t>
  </si>
  <si>
    <t>i fjor</t>
  </si>
  <si>
    <t>Avsatt</t>
  </si>
  <si>
    <t>Artsklasse 4</t>
  </si>
  <si>
    <t>Artsklasse 6</t>
  </si>
  <si>
    <t>Artsklasse 5</t>
  </si>
  <si>
    <t>Sted-</t>
  </si>
  <si>
    <t>Hoved-</t>
  </si>
  <si>
    <t>tiltak</t>
  </si>
  <si>
    <t>Perioder</t>
  </si>
  <si>
    <t>Ordinær virksomhet</t>
  </si>
  <si>
    <t>Sum ordinær virksomhet</t>
  </si>
  <si>
    <t>Sum eksternt finansiert virksomhet</t>
  </si>
  <si>
    <t>Sum all virksomhet</t>
  </si>
  <si>
    <t>oversk -/undersk +</t>
  </si>
  <si>
    <t>Overf/fordeling</t>
  </si>
  <si>
    <t>Andre innt.</t>
  </si>
  <si>
    <t>inntekter</t>
  </si>
  <si>
    <t>utgifter</t>
  </si>
  <si>
    <t>Oppsummert hovedbudsjett til styret</t>
  </si>
  <si>
    <t>Art 3199?</t>
  </si>
  <si>
    <t>Artsklasse 3</t>
  </si>
  <si>
    <t>Institutt for ….</t>
  </si>
  <si>
    <t>Prosjekt-
kode</t>
  </si>
  <si>
    <r>
      <t xml:space="preserve">Periodisering </t>
    </r>
    <r>
      <rPr>
        <b/>
        <sz val="8"/>
        <rFont val="Times New Roman"/>
        <family val="1"/>
      </rPr>
      <t>(utgift -, inntekt+)</t>
    </r>
  </si>
  <si>
    <t>over+/undersk -</t>
  </si>
  <si>
    <t>Arts-</t>
  </si>
  <si>
    <t>Budsjett eksternt finansiert virksomhet</t>
  </si>
  <si>
    <t>Hovedtiltak</t>
  </si>
  <si>
    <t>Forskning
100000</t>
  </si>
  <si>
    <t>Forskerutdanning
400000</t>
  </si>
  <si>
    <t>Etter- og videreutdanning
500000</t>
  </si>
  <si>
    <t>Undervisning lavere grad
600000</t>
  </si>
  <si>
    <t>Undervisning høyere grad
610000</t>
  </si>
  <si>
    <t>Undervisning annet
640000</t>
  </si>
  <si>
    <t>Eksamen
690000</t>
  </si>
  <si>
    <t>Formidling/ utadrettet virksomhet
700000</t>
  </si>
  <si>
    <t>Samlinger og dokumentasjon
730000</t>
  </si>
  <si>
    <t>Annen faglig aktivitet
800000</t>
  </si>
  <si>
    <t>Generell drift
900000</t>
  </si>
  <si>
    <t>Administrasjon
990000</t>
  </si>
  <si>
    <t>prosjekt 1</t>
  </si>
  <si>
    <t>Finansieringskilde, prosjektnavn</t>
  </si>
  <si>
    <t>Utgifter, spesifisert på hovedtiltak</t>
  </si>
  <si>
    <t>Sum utgifter</t>
  </si>
  <si>
    <t>prosjekt 2</t>
  </si>
  <si>
    <t>Sum NFR</t>
  </si>
  <si>
    <t>Norge offentlig (100000-299999)</t>
  </si>
  <si>
    <t>NFR-prosjekt 1</t>
  </si>
  <si>
    <t>NFR-prosjekt 2</t>
  </si>
  <si>
    <t>Sum Norge offentlig ellers</t>
  </si>
  <si>
    <t>Norges forskningsråd (100000-199999)</t>
  </si>
  <si>
    <t>Sum Norge offentlig</t>
  </si>
  <si>
    <t>Norge halvoffentlig/halvprivat (300000-399999)</t>
  </si>
  <si>
    <t>Sum Norge halvoffentlig/halvprivat</t>
  </si>
  <si>
    <t>3xxxxx</t>
  </si>
  <si>
    <t>Norge offentlig ellers (200000-299999)</t>
  </si>
  <si>
    <t>2xxxxx</t>
  </si>
  <si>
    <t>Norge privat (400000-499999)</t>
  </si>
  <si>
    <t>4xxxxx</t>
  </si>
  <si>
    <t>Ekstern uspesifisert (500000-599999)</t>
  </si>
  <si>
    <t>5xxxxx</t>
  </si>
  <si>
    <t>6xxxxx</t>
  </si>
  <si>
    <t>Sum Ekstern uspesifisert</t>
  </si>
  <si>
    <t>Sum Norge privat</t>
  </si>
  <si>
    <t>Utland (600000-699999)</t>
  </si>
  <si>
    <t>Sum Utland</t>
  </si>
  <si>
    <t>Sum Eksternt finansiert virksomhet</t>
  </si>
  <si>
    <t>Periodisering ord. virksomhet</t>
  </si>
  <si>
    <t>over +/undersk -</t>
  </si>
  <si>
    <t>Oppsummert budsjett til styret</t>
  </si>
  <si>
    <t>Institutt for …..</t>
  </si>
  <si>
    <t>utg -/ innt +</t>
  </si>
  <si>
    <t xml:space="preserve">Resultat:  </t>
  </si>
  <si>
    <t>Andel:</t>
  </si>
  <si>
    <t>av total</t>
  </si>
  <si>
    <t>Andel</t>
  </si>
  <si>
    <t xml:space="preserve">Andel av total: </t>
  </si>
  <si>
    <t>All</t>
  </si>
  <si>
    <t>Ekst. fin.</t>
  </si>
  <si>
    <t>virks.</t>
  </si>
  <si>
    <t>Eksternt finansiert virksomhet (alternativt oppsett)</t>
  </si>
  <si>
    <t>Inntekter/</t>
  </si>
  <si>
    <t>overføring</t>
  </si>
  <si>
    <t>Forskning (hovedtiltak 100000)</t>
  </si>
  <si>
    <t>Invest</t>
  </si>
  <si>
    <t>Prosjekt</t>
  </si>
  <si>
    <t xml:space="preserve">
kode</t>
  </si>
  <si>
    <t>Andre hovedtiltak</t>
  </si>
  <si>
    <t>Etter- og videreutdanning (hovedtiltak 500000)</t>
  </si>
  <si>
    <t>Overført/</t>
  </si>
  <si>
    <r>
      <t xml:space="preserve">Inntekter </t>
    </r>
    <r>
      <rPr>
        <b/>
        <sz val="8"/>
        <rFont val="Times New Roman"/>
        <family val="1"/>
      </rPr>
      <t>(artsklasse 3)</t>
    </r>
  </si>
  <si>
    <t>Øvrige</t>
  </si>
  <si>
    <t>Fastlønn vitenskapelige ansatte</t>
  </si>
  <si>
    <t>Mastergrad ekskursjon</t>
  </si>
  <si>
    <t>Mastergrad feltkurs</t>
  </si>
  <si>
    <t>Mastergradundervisning</t>
  </si>
  <si>
    <t>Stipendiater (lønn)</t>
  </si>
  <si>
    <t>Stipend til Masterstudent</t>
  </si>
  <si>
    <t xml:space="preserve">tildelinger </t>
  </si>
  <si>
    <t>00 00 10</t>
  </si>
  <si>
    <t>Mastergradundervisning, vår</t>
  </si>
  <si>
    <t>Informasjonstiltak</t>
  </si>
  <si>
    <t>Norsk senter for menneskerettigheter</t>
  </si>
  <si>
    <t xml:space="preserve">Mastergrad veiledning </t>
  </si>
  <si>
    <t>Mastergrad</t>
  </si>
  <si>
    <t>Nordic Journal for Human Rights (tidl. M&amp;R)</t>
  </si>
  <si>
    <t>Tidsskriftet NTMR</t>
  </si>
  <si>
    <t>IT-tiltak</t>
  </si>
  <si>
    <t>Husleie Olav Thon Gruppen</t>
  </si>
  <si>
    <t>Intern husleie UiO</t>
  </si>
  <si>
    <t>Undervisning/Eksamen høyere grad</t>
  </si>
  <si>
    <t>Stipendiater (drift)</t>
  </si>
  <si>
    <t>10 00 09</t>
  </si>
  <si>
    <t>10 00 35</t>
  </si>
  <si>
    <t>10 00 38</t>
  </si>
  <si>
    <t>Tjenestereiser senterledelse &amp; -adm</t>
  </si>
  <si>
    <t>Dekningsbidraginntekter</t>
  </si>
  <si>
    <t>Internhusleie</t>
  </si>
  <si>
    <t>10 00 03</t>
  </si>
  <si>
    <t>Forskningssatsning (direktøren)</t>
  </si>
  <si>
    <t>Over-/underdekning prosjekter</t>
  </si>
  <si>
    <t>Driftsmidler direktør</t>
  </si>
  <si>
    <t>Strategi internasj. programvirksomhet</t>
  </si>
  <si>
    <t>Forskningssatsning (FUU/forskningsleder)</t>
  </si>
  <si>
    <t>Driftsmidler fast vit.ans. (kr.15" x 11 ans.)</t>
  </si>
  <si>
    <t xml:space="preserve"> </t>
  </si>
  <si>
    <t>Tiltak 890011</t>
  </si>
  <si>
    <t>SUM</t>
  </si>
  <si>
    <t>Andreassen</t>
  </si>
  <si>
    <t>Butenschøn</t>
  </si>
  <si>
    <t>Bull</t>
  </si>
  <si>
    <t>Emberland</t>
  </si>
  <si>
    <t>Helgesen</t>
  </si>
  <si>
    <t>Føllesdal</t>
  </si>
  <si>
    <t>Ekern (Tronvoll/perm)</t>
  </si>
  <si>
    <t>Lundberg</t>
  </si>
  <si>
    <t>Lindholm</t>
  </si>
  <si>
    <t>Vit.ass.</t>
  </si>
  <si>
    <t>10 00 06</t>
  </si>
  <si>
    <t>Nasjonal institusjonstiltak</t>
  </si>
  <si>
    <t>NI etter- og videreutdanning</t>
  </si>
  <si>
    <t>Bibliotek (litteratur)</t>
  </si>
  <si>
    <t>Bibliotek (lønn)</t>
  </si>
  <si>
    <t>80 00 04</t>
  </si>
  <si>
    <t>Inntekter/fordelinger/overført fra i fjor</t>
  </si>
  <si>
    <t>Kostnader</t>
  </si>
  <si>
    <t>Høstmælingen</t>
  </si>
  <si>
    <t>Budsjett egenfinansiert virksomhet 2007</t>
  </si>
  <si>
    <t>Øremerkete overføringer fra 2006</t>
  </si>
  <si>
    <t>Forskergrupper:</t>
  </si>
  <si>
    <t>Tiltakskode</t>
  </si>
  <si>
    <t>overføringen</t>
  </si>
  <si>
    <t>delgering</t>
  </si>
  <si>
    <t>internasjonale relasjoner</t>
  </si>
  <si>
    <t>Menneskerettigheter og utvikling</t>
  </si>
  <si>
    <t>Etikk-Vit.ass:</t>
  </si>
  <si>
    <t>Fauchald/Emberland</t>
  </si>
  <si>
    <t>Andreasen</t>
  </si>
  <si>
    <t>Kjelling</t>
  </si>
  <si>
    <t>Balanse</t>
  </si>
  <si>
    <t>Underskuddsprosjekter</t>
  </si>
  <si>
    <t>Sørafrika-forsker: Lønnsunderskudd?</t>
  </si>
  <si>
    <t>Domsreferatprosjekt: Franske dommer?</t>
  </si>
  <si>
    <t>Periodisering (utgift -, inntekt+)</t>
  </si>
  <si>
    <t>UD-forsker Afrika: 30% inndekning?</t>
  </si>
  <si>
    <t>UD-forsker Kina: 30% inndekning?</t>
  </si>
  <si>
    <t>UD-forsker Latinamerika: 30% inndekning?</t>
  </si>
  <si>
    <t>NFR-prosjekter</t>
  </si>
  <si>
    <t>(MR-årbok: SMRs del -&gt; basis)</t>
  </si>
  <si>
    <t>Kjetil Tronvoll</t>
  </si>
  <si>
    <t xml:space="preserve">Bevilget i 2006 fra seksjon for Internasjonalingstudie </t>
  </si>
  <si>
    <t>Kjetil Tronvol:</t>
  </si>
  <si>
    <t>10 10 00</t>
  </si>
  <si>
    <t>10 00 05</t>
  </si>
  <si>
    <t>rev.pr. 21.02.07</t>
  </si>
  <si>
    <t>Bevilgning fra UD (NI)</t>
  </si>
  <si>
    <t>Bevilgning fra UiO (ordinær aktivitet/lønn)</t>
  </si>
  <si>
    <t>Bevilgning fra UiO (ordinær aktivitet/drift)</t>
  </si>
  <si>
    <t>Overført fra i fjor*</t>
  </si>
  <si>
    <t>* Øremerkede midler inngår i inngående balanse 2007. Ikke beregnet pr.21.02.07</t>
  </si>
  <si>
    <t>Tileggbevilgning JUS/UIO**</t>
  </si>
  <si>
    <t>Internasjonaliseringsmidler JUS**</t>
  </si>
  <si>
    <t>Strategisk forskningsmidler (JUS)**</t>
  </si>
  <si>
    <t>Internasjonale relasjoner (JUS)**</t>
  </si>
  <si>
    <t>Menneskerettigheter og utvikling (JUS)**</t>
  </si>
  <si>
    <t>Kulturell kompleksitet (UiO/L.Larsen)**</t>
  </si>
  <si>
    <t>Generell drift***</t>
  </si>
  <si>
    <t>***Midlertidig vikarer flyttet fra fastlønn (tiltak 99 00 00) til drift (tiltak 90 00 00)</t>
  </si>
  <si>
    <t>Fastlønn administrative stillinger***</t>
  </si>
  <si>
    <t>** Inntekter/kostnader er ikke beregnet pr. 21.02.07. Dette vil redusere resultatet betraktelig.</t>
  </si>
</sst>
</file>

<file path=xl/styles.xml><?xml version="1.0" encoding="utf-8"?>
<styleSheet xmlns="http://schemas.openxmlformats.org/spreadsheetml/2006/main">
  <numFmts count="2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[&lt;=99999999]##_ ##_ ##_ ##;\(\+##\)_ ##_ ##_ ##_ ##"/>
    <numFmt numFmtId="173" formatCode="[$-414]d\.\ mmmm\ yyyy"/>
    <numFmt numFmtId="174" formatCode="0.0"/>
    <numFmt numFmtId="175" formatCode="[&lt;=9999]0000;General"/>
    <numFmt numFmtId="176" formatCode="0.0\ %"/>
    <numFmt numFmtId="177" formatCode="0.000\ %"/>
    <numFmt numFmtId="178" formatCode="0.0000\ %"/>
    <numFmt numFmtId="179" formatCode="0.00000\ %"/>
    <numFmt numFmtId="180" formatCode="0.000000\ %"/>
    <numFmt numFmtId="181" formatCode="#,###,###,###,##0"/>
  </numFmts>
  <fonts count="38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6"/>
      <color indexed="9"/>
      <name val="Times New Roman"/>
      <family val="1"/>
    </font>
    <font>
      <sz val="10"/>
      <color indexed="9"/>
      <name val="Times New Roman"/>
      <family val="1"/>
    </font>
    <font>
      <i/>
      <sz val="10"/>
      <color indexed="9"/>
      <name val="Times New Roman"/>
      <family val="1"/>
    </font>
    <font>
      <b/>
      <sz val="8"/>
      <name val="Times New Roman"/>
      <family val="1"/>
    </font>
    <font>
      <b/>
      <sz val="14"/>
      <color indexed="9"/>
      <name val="Times New Roman"/>
      <family val="1"/>
    </font>
    <font>
      <i/>
      <sz val="8"/>
      <color indexed="9"/>
      <name val="Times New Roman"/>
      <family val="1"/>
    </font>
    <font>
      <b/>
      <sz val="10"/>
      <name val="Arial"/>
      <family val="2"/>
    </font>
    <font>
      <sz val="9.25"/>
      <name val="Arial"/>
      <family val="0"/>
    </font>
    <font>
      <b/>
      <sz val="11"/>
      <name val="Arial"/>
      <family val="0"/>
    </font>
    <font>
      <b/>
      <sz val="10.75"/>
      <color indexed="9"/>
      <name val="Arial"/>
      <family val="2"/>
    </font>
    <font>
      <sz val="8.75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.75"/>
      <name val="Arial"/>
      <family val="2"/>
    </font>
    <font>
      <b/>
      <sz val="8"/>
      <color indexed="9"/>
      <name val="Arial"/>
      <family val="2"/>
    </font>
    <font>
      <b/>
      <sz val="17.75"/>
      <color indexed="9"/>
      <name val="Arial"/>
      <family val="2"/>
    </font>
    <font>
      <b/>
      <sz val="20"/>
      <color indexed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MS Sans Serif"/>
      <family val="2"/>
    </font>
    <font>
      <i/>
      <sz val="10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172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0" fontId="2" fillId="0" borderId="4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3" fontId="3" fillId="0" borderId="6" xfId="0" applyNumberFormat="1" applyFont="1" applyFill="1" applyBorder="1" applyAlignment="1">
      <alignment/>
    </xf>
    <xf numFmtId="3" fontId="3" fillId="0" borderId="7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3" fontId="3" fillId="0" borderId="8" xfId="0" applyNumberFormat="1" applyFont="1" applyFill="1" applyBorder="1" applyAlignment="1">
      <alignment/>
    </xf>
    <xf numFmtId="172" fontId="3" fillId="0" borderId="0" xfId="0" applyNumberFormat="1" applyFont="1" applyFill="1" applyBorder="1" applyAlignment="1" quotePrefix="1">
      <alignment horizontal="right"/>
    </xf>
    <xf numFmtId="3" fontId="2" fillId="0" borderId="0" xfId="0" applyNumberFormat="1" applyFont="1" applyFill="1" applyAlignment="1">
      <alignment/>
    </xf>
    <xf numFmtId="3" fontId="3" fillId="0" borderId="9" xfId="0" applyNumberFormat="1" applyFont="1" applyFill="1" applyBorder="1" applyAlignment="1">
      <alignment/>
    </xf>
    <xf numFmtId="3" fontId="7" fillId="0" borderId="4" xfId="0" applyNumberFormat="1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/>
    </xf>
    <xf numFmtId="3" fontId="3" fillId="2" borderId="0" xfId="0" applyNumberFormat="1" applyFont="1" applyFill="1" applyAlignment="1">
      <alignment/>
    </xf>
    <xf numFmtId="3" fontId="3" fillId="2" borderId="11" xfId="0" applyNumberFormat="1" applyFont="1" applyFill="1" applyBorder="1" applyAlignment="1">
      <alignment/>
    </xf>
    <xf numFmtId="3" fontId="3" fillId="2" borderId="8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/>
    </xf>
    <xf numFmtId="3" fontId="3" fillId="2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172" fontId="3" fillId="0" borderId="23" xfId="0" applyNumberFormat="1" applyFont="1" applyFill="1" applyBorder="1" applyAlignment="1">
      <alignment/>
    </xf>
    <xf numFmtId="0" fontId="1" fillId="3" borderId="24" xfId="0" applyNumberFormat="1" applyFont="1" applyFill="1" applyBorder="1" applyAlignment="1">
      <alignment/>
    </xf>
    <xf numFmtId="0" fontId="2" fillId="3" borderId="19" xfId="0" applyNumberFormat="1" applyFont="1" applyFill="1" applyBorder="1" applyAlignment="1">
      <alignment horizontal="center"/>
    </xf>
    <xf numFmtId="172" fontId="2" fillId="3" borderId="25" xfId="0" applyNumberFormat="1" applyFont="1" applyFill="1" applyBorder="1" applyAlignment="1">
      <alignment horizontal="center"/>
    </xf>
    <xf numFmtId="3" fontId="2" fillId="3" borderId="26" xfId="0" applyNumberFormat="1" applyFont="1" applyFill="1" applyBorder="1" applyAlignment="1">
      <alignment horizontal="center"/>
    </xf>
    <xf numFmtId="3" fontId="2" fillId="3" borderId="27" xfId="0" applyNumberFormat="1" applyFont="1" applyFill="1" applyBorder="1" applyAlignment="1">
      <alignment horizontal="center"/>
    </xf>
    <xf numFmtId="3" fontId="2" fillId="3" borderId="28" xfId="0" applyNumberFormat="1" applyFont="1" applyFill="1" applyBorder="1" applyAlignment="1">
      <alignment/>
    </xf>
    <xf numFmtId="3" fontId="2" fillId="3" borderId="29" xfId="0" applyNumberFormat="1" applyFont="1" applyFill="1" applyBorder="1" applyAlignment="1">
      <alignment horizontal="center"/>
    </xf>
    <xf numFmtId="3" fontId="2" fillId="3" borderId="19" xfId="0" applyNumberFormat="1" applyFont="1" applyFill="1" applyBorder="1" applyAlignment="1">
      <alignment/>
    </xf>
    <xf numFmtId="3" fontId="2" fillId="3" borderId="19" xfId="0" applyNumberFormat="1" applyFont="1" applyFill="1" applyBorder="1" applyAlignment="1">
      <alignment horizontal="center"/>
    </xf>
    <xf numFmtId="3" fontId="4" fillId="3" borderId="30" xfId="0" applyNumberFormat="1" applyFont="1" applyFill="1" applyBorder="1" applyAlignment="1">
      <alignment horizontal="center"/>
    </xf>
    <xf numFmtId="0" fontId="2" fillId="3" borderId="0" xfId="0" applyNumberFormat="1" applyFont="1" applyFill="1" applyBorder="1" applyAlignment="1">
      <alignment horizontal="center"/>
    </xf>
    <xf numFmtId="0" fontId="2" fillId="3" borderId="0" xfId="0" applyNumberFormat="1" applyFont="1" applyFill="1" applyAlignment="1">
      <alignment horizontal="center"/>
    </xf>
    <xf numFmtId="172" fontId="2" fillId="3" borderId="23" xfId="0" applyNumberFormat="1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3" fontId="2" fillId="3" borderId="11" xfId="0" applyNumberFormat="1" applyFont="1" applyFill="1" applyBorder="1" applyAlignment="1">
      <alignment horizontal="center"/>
    </xf>
    <xf numFmtId="3" fontId="4" fillId="3" borderId="3" xfId="0" applyNumberFormat="1" applyFont="1" applyFill="1" applyBorder="1" applyAlignment="1">
      <alignment horizontal="center"/>
    </xf>
    <xf numFmtId="0" fontId="5" fillId="3" borderId="18" xfId="0" applyNumberFormat="1" applyFont="1" applyFill="1" applyBorder="1" applyAlignment="1">
      <alignment horizontal="center"/>
    </xf>
    <xf numFmtId="0" fontId="5" fillId="3" borderId="14" xfId="0" applyNumberFormat="1" applyFont="1" applyFill="1" applyBorder="1" applyAlignment="1">
      <alignment horizontal="center"/>
    </xf>
    <xf numFmtId="0" fontId="5" fillId="3" borderId="31" xfId="0" applyNumberFormat="1" applyFont="1" applyFill="1" applyBorder="1" applyAlignment="1">
      <alignment horizontal="center"/>
    </xf>
    <xf numFmtId="0" fontId="2" fillId="3" borderId="17" xfId="0" applyNumberFormat="1" applyFont="1" applyFill="1" applyBorder="1" applyAlignment="1">
      <alignment horizontal="center"/>
    </xf>
    <xf numFmtId="0" fontId="2" fillId="3" borderId="14" xfId="0" applyNumberFormat="1" applyFont="1" applyFill="1" applyBorder="1" applyAlignment="1">
      <alignment horizontal="center"/>
    </xf>
    <xf numFmtId="0" fontId="5" fillId="3" borderId="15" xfId="0" applyNumberFormat="1" applyFont="1" applyFill="1" applyBorder="1" applyAlignment="1">
      <alignment horizontal="center"/>
    </xf>
    <xf numFmtId="0" fontId="5" fillId="3" borderId="16" xfId="0" applyNumberFormat="1" applyFont="1" applyFill="1" applyBorder="1" applyAlignment="1">
      <alignment horizontal="center"/>
    </xf>
    <xf numFmtId="0" fontId="6" fillId="3" borderId="32" xfId="0" applyNumberFormat="1" applyFont="1" applyFill="1" applyBorder="1" applyAlignment="1">
      <alignment horizontal="center"/>
    </xf>
    <xf numFmtId="0" fontId="12" fillId="4" borderId="0" xfId="0" applyNumberFormat="1" applyFont="1" applyFill="1" applyAlignment="1">
      <alignment/>
    </xf>
    <xf numFmtId="3" fontId="12" fillId="4" borderId="0" xfId="0" applyNumberFormat="1" applyFont="1" applyFill="1" applyBorder="1" applyAlignment="1">
      <alignment/>
    </xf>
    <xf numFmtId="3" fontId="12" fillId="4" borderId="0" xfId="0" applyNumberFormat="1" applyFont="1" applyFill="1" applyAlignment="1">
      <alignment/>
    </xf>
    <xf numFmtId="3" fontId="13" fillId="4" borderId="0" xfId="0" applyNumberFormat="1" applyFont="1" applyFill="1" applyAlignment="1">
      <alignment/>
    </xf>
    <xf numFmtId="0" fontId="12" fillId="4" borderId="0" xfId="0" applyNumberFormat="1" applyFont="1" applyFill="1" applyBorder="1" applyAlignment="1">
      <alignment/>
    </xf>
    <xf numFmtId="0" fontId="3" fillId="5" borderId="0" xfId="0" applyNumberFormat="1" applyFont="1" applyFill="1" applyBorder="1" applyAlignment="1">
      <alignment/>
    </xf>
    <xf numFmtId="172" fontId="2" fillId="3" borderId="0" xfId="0" applyNumberFormat="1" applyFont="1" applyFill="1" applyBorder="1" applyAlignment="1">
      <alignment horizontal="center"/>
    </xf>
    <xf numFmtId="172" fontId="2" fillId="3" borderId="33" xfId="0" applyNumberFormat="1" applyFont="1" applyFill="1" applyBorder="1" applyAlignment="1">
      <alignment horizontal="center"/>
    </xf>
    <xf numFmtId="172" fontId="2" fillId="3" borderId="2" xfId="0" applyNumberFormat="1" applyFont="1" applyFill="1" applyBorder="1" applyAlignment="1">
      <alignment horizontal="center"/>
    </xf>
    <xf numFmtId="172" fontId="5" fillId="3" borderId="34" xfId="0" applyNumberFormat="1" applyFont="1" applyFill="1" applyBorder="1" applyAlignment="1">
      <alignment horizontal="center"/>
    </xf>
    <xf numFmtId="172" fontId="3" fillId="0" borderId="2" xfId="0" applyNumberFormat="1" applyFont="1" applyFill="1" applyBorder="1" applyAlignment="1">
      <alignment/>
    </xf>
    <xf numFmtId="172" fontId="2" fillId="0" borderId="35" xfId="0" applyNumberFormat="1" applyFont="1" applyFill="1" applyBorder="1" applyAlignment="1">
      <alignment/>
    </xf>
    <xf numFmtId="172" fontId="2" fillId="0" borderId="2" xfId="0" applyNumberFormat="1" applyFont="1" applyFill="1" applyBorder="1" applyAlignment="1">
      <alignment/>
    </xf>
    <xf numFmtId="3" fontId="2" fillId="3" borderId="0" xfId="0" applyNumberFormat="1" applyFont="1" applyFill="1" applyBorder="1" applyAlignment="1">
      <alignment/>
    </xf>
    <xf numFmtId="3" fontId="2" fillId="5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2" fillId="3" borderId="1" xfId="0" applyNumberFormat="1" applyFont="1" applyFill="1" applyBorder="1" applyAlignment="1">
      <alignment/>
    </xf>
    <xf numFmtId="3" fontId="2" fillId="5" borderId="1" xfId="0" applyNumberFormat="1" applyFont="1" applyFill="1" applyBorder="1" applyAlignment="1">
      <alignment/>
    </xf>
    <xf numFmtId="3" fontId="2" fillId="5" borderId="8" xfId="0" applyNumberFormat="1" applyFont="1" applyFill="1" applyBorder="1" applyAlignment="1">
      <alignment/>
    </xf>
    <xf numFmtId="3" fontId="2" fillId="0" borderId="8" xfId="0" applyNumberFormat="1" applyFont="1" applyFill="1" applyBorder="1" applyAlignment="1">
      <alignment/>
    </xf>
    <xf numFmtId="3" fontId="2" fillId="3" borderId="36" xfId="0" applyNumberFormat="1" applyFont="1" applyFill="1" applyBorder="1" applyAlignment="1">
      <alignment/>
    </xf>
    <xf numFmtId="3" fontId="2" fillId="3" borderId="37" xfId="0" applyNumberFormat="1" applyFont="1" applyFill="1" applyBorder="1" applyAlignment="1">
      <alignment/>
    </xf>
    <xf numFmtId="3" fontId="2" fillId="3" borderId="37" xfId="0" applyNumberFormat="1" applyFont="1" applyFill="1" applyBorder="1" applyAlignment="1">
      <alignment wrapText="1"/>
    </xf>
    <xf numFmtId="3" fontId="2" fillId="3" borderId="37" xfId="0" applyNumberFormat="1" applyFont="1" applyFill="1" applyBorder="1" applyAlignment="1">
      <alignment textRotation="90" wrapText="1"/>
    </xf>
    <xf numFmtId="3" fontId="2" fillId="3" borderId="38" xfId="0" applyNumberFormat="1" applyFont="1" applyFill="1" applyBorder="1" applyAlignment="1">
      <alignment textRotation="90" wrapText="1"/>
    </xf>
    <xf numFmtId="3" fontId="2" fillId="5" borderId="2" xfId="0" applyNumberFormat="1" applyFont="1" applyFill="1" applyBorder="1" applyAlignment="1">
      <alignment/>
    </xf>
    <xf numFmtId="3" fontId="2" fillId="3" borderId="33" xfId="0" applyNumberFormat="1" applyFont="1" applyFill="1" applyBorder="1" applyAlignment="1">
      <alignment/>
    </xf>
    <xf numFmtId="3" fontId="2" fillId="3" borderId="26" xfId="0" applyNumberFormat="1" applyFont="1" applyFill="1" applyBorder="1" applyAlignment="1">
      <alignment/>
    </xf>
    <xf numFmtId="3" fontId="2" fillId="3" borderId="39" xfId="0" applyNumberFormat="1" applyFont="1" applyFill="1" applyBorder="1" applyAlignment="1">
      <alignment/>
    </xf>
    <xf numFmtId="3" fontId="2" fillId="3" borderId="40" xfId="0" applyNumberFormat="1" applyFont="1" applyFill="1" applyBorder="1" applyAlignment="1">
      <alignment textRotation="90" wrapText="1"/>
    </xf>
    <xf numFmtId="3" fontId="3" fillId="0" borderId="23" xfId="0" applyNumberFormat="1" applyFont="1" applyFill="1" applyBorder="1" applyAlignment="1">
      <alignment/>
    </xf>
    <xf numFmtId="3" fontId="2" fillId="5" borderId="23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3" fillId="0" borderId="41" xfId="0" applyNumberFormat="1" applyFont="1" applyFill="1" applyBorder="1" applyAlignment="1">
      <alignment/>
    </xf>
    <xf numFmtId="3" fontId="3" fillId="0" borderId="42" xfId="0" applyNumberFormat="1" applyFont="1" applyFill="1" applyBorder="1" applyAlignment="1">
      <alignment/>
    </xf>
    <xf numFmtId="3" fontId="3" fillId="0" borderId="43" xfId="0" applyNumberFormat="1" applyFont="1" applyFill="1" applyBorder="1" applyAlignment="1">
      <alignment/>
    </xf>
    <xf numFmtId="3" fontId="3" fillId="0" borderId="44" xfId="0" applyNumberFormat="1" applyFont="1" applyFill="1" applyBorder="1" applyAlignment="1">
      <alignment/>
    </xf>
    <xf numFmtId="3" fontId="3" fillId="0" borderId="45" xfId="0" applyNumberFormat="1" applyFont="1" applyFill="1" applyBorder="1" applyAlignment="1">
      <alignment/>
    </xf>
    <xf numFmtId="3" fontId="7" fillId="2" borderId="6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46" xfId="0" applyNumberFormat="1" applyFont="1" applyFill="1" applyBorder="1" applyAlignment="1">
      <alignment/>
    </xf>
    <xf numFmtId="3" fontId="2" fillId="2" borderId="47" xfId="0" applyNumberFormat="1" applyFont="1" applyFill="1" applyBorder="1" applyAlignment="1">
      <alignment/>
    </xf>
    <xf numFmtId="3" fontId="2" fillId="2" borderId="10" xfId="0" applyNumberFormat="1" applyFont="1" applyFill="1" applyBorder="1" applyAlignment="1">
      <alignment/>
    </xf>
    <xf numFmtId="0" fontId="11" fillId="4" borderId="24" xfId="0" applyNumberFormat="1" applyFont="1" applyFill="1" applyBorder="1" applyAlignment="1">
      <alignment/>
    </xf>
    <xf numFmtId="0" fontId="11" fillId="4" borderId="19" xfId="0" applyNumberFormat="1" applyFont="1" applyFill="1" applyBorder="1" applyAlignment="1">
      <alignment/>
    </xf>
    <xf numFmtId="0" fontId="12" fillId="4" borderId="19" xfId="0" applyNumberFormat="1" applyFont="1" applyFill="1" applyBorder="1" applyAlignment="1">
      <alignment/>
    </xf>
    <xf numFmtId="172" fontId="12" fillId="4" borderId="19" xfId="0" applyNumberFormat="1" applyFont="1" applyFill="1" applyBorder="1" applyAlignment="1">
      <alignment/>
    </xf>
    <xf numFmtId="3" fontId="12" fillId="4" borderId="19" xfId="0" applyNumberFormat="1" applyFont="1" applyFill="1" applyBorder="1" applyAlignment="1">
      <alignment/>
    </xf>
    <xf numFmtId="3" fontId="12" fillId="4" borderId="48" xfId="0" applyNumberFormat="1" applyFont="1" applyFill="1" applyBorder="1" applyAlignment="1">
      <alignment/>
    </xf>
    <xf numFmtId="3" fontId="15" fillId="4" borderId="0" xfId="0" applyNumberFormat="1" applyFont="1" applyFill="1" applyAlignment="1">
      <alignment/>
    </xf>
    <xf numFmtId="3" fontId="3" fillId="0" borderId="49" xfId="0" applyNumberFormat="1" applyFont="1" applyFill="1" applyBorder="1" applyAlignment="1">
      <alignment/>
    </xf>
    <xf numFmtId="3" fontId="3" fillId="2" borderId="49" xfId="0" applyNumberFormat="1" applyFont="1" applyFill="1" applyBorder="1" applyAlignment="1">
      <alignment/>
    </xf>
    <xf numFmtId="3" fontId="3" fillId="0" borderId="50" xfId="0" applyNumberFormat="1" applyFont="1" applyFill="1" applyBorder="1" applyAlignment="1">
      <alignment/>
    </xf>
    <xf numFmtId="3" fontId="3" fillId="0" borderId="46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3" fontId="3" fillId="0" borderId="51" xfId="0" applyNumberFormat="1" applyFont="1" applyFill="1" applyBorder="1" applyAlignment="1">
      <alignment/>
    </xf>
    <xf numFmtId="3" fontId="7" fillId="3" borderId="24" xfId="0" applyNumberFormat="1" applyFont="1" applyFill="1" applyBorder="1" applyAlignment="1">
      <alignment/>
    </xf>
    <xf numFmtId="3" fontId="7" fillId="3" borderId="19" xfId="0" applyNumberFormat="1" applyFont="1" applyFill="1" applyBorder="1" applyAlignment="1">
      <alignment/>
    </xf>
    <xf numFmtId="3" fontId="7" fillId="3" borderId="52" xfId="0" applyNumberFormat="1" applyFont="1" applyFill="1" applyBorder="1" applyAlignment="1">
      <alignment/>
    </xf>
    <xf numFmtId="3" fontId="7" fillId="3" borderId="26" xfId="0" applyNumberFormat="1" applyFont="1" applyFill="1" applyBorder="1" applyAlignment="1">
      <alignment/>
    </xf>
    <xf numFmtId="3" fontId="7" fillId="3" borderId="30" xfId="0" applyNumberFormat="1" applyFont="1" applyFill="1" applyBorder="1" applyAlignment="1">
      <alignment horizontal="center"/>
    </xf>
    <xf numFmtId="3" fontId="7" fillId="3" borderId="39" xfId="0" applyNumberFormat="1" applyFont="1" applyFill="1" applyBorder="1" applyAlignment="1">
      <alignment/>
    </xf>
    <xf numFmtId="3" fontId="2" fillId="3" borderId="49" xfId="0" applyNumberFormat="1" applyFont="1" applyFill="1" applyBorder="1" applyAlignment="1">
      <alignment horizontal="center"/>
    </xf>
    <xf numFmtId="3" fontId="7" fillId="3" borderId="3" xfId="0" applyNumberFormat="1" applyFont="1" applyFill="1" applyBorder="1" applyAlignment="1">
      <alignment horizontal="center"/>
    </xf>
    <xf numFmtId="3" fontId="2" fillId="3" borderId="8" xfId="0" applyNumberFormat="1" applyFont="1" applyFill="1" applyBorder="1" applyAlignment="1">
      <alignment horizontal="center"/>
    </xf>
    <xf numFmtId="3" fontId="2" fillId="3" borderId="3" xfId="0" applyNumberFormat="1" applyFont="1" applyFill="1" applyBorder="1" applyAlignment="1">
      <alignment horizontal="center"/>
    </xf>
    <xf numFmtId="0" fontId="2" fillId="3" borderId="53" xfId="0" applyNumberFormat="1" applyFont="1" applyFill="1" applyBorder="1" applyAlignment="1">
      <alignment horizontal="center"/>
    </xf>
    <xf numFmtId="0" fontId="5" fillId="3" borderId="34" xfId="0" applyNumberFormat="1" applyFont="1" applyFill="1" applyBorder="1" applyAlignment="1">
      <alignment horizontal="center"/>
    </xf>
    <xf numFmtId="0" fontId="5" fillId="3" borderId="32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0" borderId="54" xfId="0" applyNumberFormat="1" applyFont="1" applyFill="1" applyBorder="1" applyAlignment="1">
      <alignment/>
    </xf>
    <xf numFmtId="9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9" fontId="2" fillId="3" borderId="55" xfId="0" applyNumberFormat="1" applyFont="1" applyFill="1" applyBorder="1" applyAlignment="1">
      <alignment horizontal="center"/>
    </xf>
    <xf numFmtId="9" fontId="2" fillId="3" borderId="20" xfId="0" applyNumberFormat="1" applyFont="1" applyFill="1" applyBorder="1" applyAlignment="1">
      <alignment horizontal="center"/>
    </xf>
    <xf numFmtId="9" fontId="2" fillId="3" borderId="17" xfId="0" applyNumberFormat="1" applyFont="1" applyFill="1" applyBorder="1" applyAlignment="1">
      <alignment horizontal="center"/>
    </xf>
    <xf numFmtId="9" fontId="3" fillId="0" borderId="20" xfId="0" applyNumberFormat="1" applyFont="1" applyFill="1" applyBorder="1" applyAlignment="1">
      <alignment/>
    </xf>
    <xf numFmtId="9" fontId="3" fillId="2" borderId="20" xfId="0" applyNumberFormat="1" applyFont="1" applyFill="1" applyBorder="1" applyAlignment="1">
      <alignment/>
    </xf>
    <xf numFmtId="9" fontId="3" fillId="0" borderId="22" xfId="0" applyNumberFormat="1" applyFont="1" applyFill="1" applyBorder="1" applyAlignment="1">
      <alignment/>
    </xf>
    <xf numFmtId="9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2" fillId="3" borderId="56" xfId="0" applyNumberFormat="1" applyFont="1" applyFill="1" applyBorder="1" applyAlignment="1">
      <alignment vertical="top" wrapText="1"/>
    </xf>
    <xf numFmtId="0" fontId="6" fillId="3" borderId="34" xfId="0" applyNumberFormat="1" applyFont="1" applyFill="1" applyBorder="1" applyAlignment="1">
      <alignment horizontal="center"/>
    </xf>
    <xf numFmtId="3" fontId="16" fillId="4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3" borderId="26" xfId="0" applyNumberFormat="1" applyFont="1" applyFill="1" applyBorder="1" applyAlignment="1">
      <alignment/>
    </xf>
    <xf numFmtId="3" fontId="6" fillId="3" borderId="2" xfId="0" applyNumberFormat="1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/>
    </xf>
    <xf numFmtId="3" fontId="6" fillId="2" borderId="2" xfId="0" applyNumberFormat="1" applyFont="1" applyFill="1" applyBorder="1" applyAlignment="1">
      <alignment/>
    </xf>
    <xf numFmtId="3" fontId="6" fillId="0" borderId="46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172" fontId="3" fillId="0" borderId="23" xfId="0" applyNumberFormat="1" applyFont="1" applyFill="1" applyBorder="1" applyAlignment="1">
      <alignment horizontal="center"/>
    </xf>
    <xf numFmtId="0" fontId="2" fillId="3" borderId="29" xfId="0" applyNumberFormat="1" applyFont="1" applyFill="1" applyBorder="1" applyAlignment="1">
      <alignment horizontal="center"/>
    </xf>
    <xf numFmtId="0" fontId="2" fillId="3" borderId="11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/>
    </xf>
    <xf numFmtId="3" fontId="2" fillId="3" borderId="38" xfId="0" applyNumberFormat="1" applyFont="1" applyFill="1" applyBorder="1" applyAlignment="1">
      <alignment wrapText="1"/>
    </xf>
    <xf numFmtId="3" fontId="2" fillId="3" borderId="56" xfId="0" applyNumberFormat="1" applyFont="1" applyFill="1" applyBorder="1" applyAlignment="1">
      <alignment wrapText="1"/>
    </xf>
    <xf numFmtId="3" fontId="2" fillId="0" borderId="57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2" fillId="3" borderId="2" xfId="0" applyNumberFormat="1" applyFont="1" applyFill="1" applyBorder="1" applyAlignment="1">
      <alignment/>
    </xf>
    <xf numFmtId="3" fontId="2" fillId="3" borderId="8" xfId="0" applyNumberFormat="1" applyFont="1" applyFill="1" applyBorder="1" applyAlignment="1">
      <alignment/>
    </xf>
    <xf numFmtId="0" fontId="2" fillId="3" borderId="1" xfId="0" applyNumberFormat="1" applyFont="1" applyFill="1" applyBorder="1" applyAlignment="1">
      <alignment/>
    </xf>
    <xf numFmtId="9" fontId="3" fillId="0" borderId="8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2" fillId="3" borderId="18" xfId="0" applyNumberFormat="1" applyFont="1" applyFill="1" applyBorder="1" applyAlignment="1">
      <alignment horizontal="center"/>
    </xf>
    <xf numFmtId="3" fontId="2" fillId="3" borderId="52" xfId="0" applyNumberFormat="1" applyFont="1" applyFill="1" applyBorder="1" applyAlignment="1">
      <alignment horizontal="left"/>
    </xf>
    <xf numFmtId="3" fontId="31" fillId="0" borderId="0" xfId="0" applyNumberFormat="1" applyFont="1" applyFill="1" applyBorder="1" applyAlignment="1" applyProtection="1">
      <alignment/>
      <protection hidden="1"/>
    </xf>
    <xf numFmtId="3" fontId="2" fillId="3" borderId="14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7" fillId="0" borderId="0" xfId="0" applyFont="1" applyAlignment="1">
      <alignment/>
    </xf>
    <xf numFmtId="3" fontId="0" fillId="0" borderId="0" xfId="0" applyNumberFormat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4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NumberFormat="1" applyFont="1" applyFill="1" applyBorder="1" applyAlignment="1">
      <alignment/>
    </xf>
    <xf numFmtId="3" fontId="4" fillId="0" borderId="58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172" fontId="2" fillId="0" borderId="40" xfId="0" applyNumberFormat="1" applyFont="1" applyFill="1" applyBorder="1" applyAlignment="1">
      <alignment horizontal="center"/>
    </xf>
    <xf numFmtId="3" fontId="2" fillId="3" borderId="28" xfId="0" applyNumberFormat="1" applyFont="1" applyFill="1" applyBorder="1" applyAlignment="1">
      <alignment horizontal="right"/>
    </xf>
    <xf numFmtId="3" fontId="2" fillId="3" borderId="2" xfId="0" applyNumberFormat="1" applyFont="1" applyFill="1" applyBorder="1" applyAlignment="1">
      <alignment horizontal="right"/>
    </xf>
    <xf numFmtId="0" fontId="5" fillId="3" borderId="14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3" fontId="2" fillId="0" borderId="35" xfId="0" applyNumberFormat="1" applyFont="1" applyFill="1" applyBorder="1" applyAlignment="1">
      <alignment horizontal="right"/>
    </xf>
    <xf numFmtId="0" fontId="33" fillId="6" borderId="0" xfId="0" applyFont="1" applyFill="1" applyBorder="1" applyAlignment="1">
      <alignment/>
    </xf>
    <xf numFmtId="0" fontId="17" fillId="6" borderId="0" xfId="0" applyNumberFormat="1" applyFont="1" applyFill="1" applyBorder="1" applyAlignment="1">
      <alignment/>
    </xf>
    <xf numFmtId="0" fontId="0" fillId="6" borderId="0" xfId="0" applyFill="1" applyBorder="1" applyAlignment="1">
      <alignment/>
    </xf>
    <xf numFmtId="3" fontId="31" fillId="0" borderId="0" xfId="0" applyNumberFormat="1" applyFont="1" applyFill="1" applyBorder="1" applyAlignment="1" applyProtection="1">
      <alignment horizontal="left"/>
      <protection hidden="1"/>
    </xf>
    <xf numFmtId="3" fontId="17" fillId="0" borderId="0" xfId="15" applyNumberFormat="1" applyFont="1" applyFill="1" applyBorder="1" applyAlignment="1">
      <alignment horizontal="left"/>
    </xf>
    <xf numFmtId="3" fontId="17" fillId="0" borderId="0" xfId="15" applyNumberFormat="1" applyFont="1" applyFill="1" applyBorder="1" applyAlignment="1">
      <alignment/>
    </xf>
    <xf numFmtId="3" fontId="17" fillId="0" borderId="0" xfId="0" applyNumberFormat="1" applyFont="1" applyBorder="1" applyAlignment="1">
      <alignment/>
    </xf>
    <xf numFmtId="0" fontId="0" fillId="6" borderId="0" xfId="0" applyFont="1" applyFill="1" applyBorder="1" applyAlignment="1">
      <alignment/>
    </xf>
    <xf numFmtId="0" fontId="1" fillId="6" borderId="0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>
      <alignment/>
    </xf>
    <xf numFmtId="0" fontId="30" fillId="3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/>
    </xf>
    <xf numFmtId="0" fontId="2" fillId="5" borderId="1" xfId="0" applyNumberFormat="1" applyFont="1" applyFill="1" applyBorder="1" applyAlignment="1">
      <alignment/>
    </xf>
    <xf numFmtId="0" fontId="2" fillId="0" borderId="5" xfId="0" applyNumberFormat="1" applyFont="1" applyFill="1" applyBorder="1" applyAlignment="1">
      <alignment/>
    </xf>
    <xf numFmtId="0" fontId="2" fillId="0" borderId="40" xfId="0" applyNumberFormat="1" applyFont="1" applyFill="1" applyBorder="1" applyAlignment="1">
      <alignment/>
    </xf>
    <xf numFmtId="0" fontId="17" fillId="0" borderId="24" xfId="0" applyFont="1" applyBorder="1" applyAlignment="1">
      <alignment/>
    </xf>
    <xf numFmtId="0" fontId="0" fillId="0" borderId="1" xfId="0" applyBorder="1" applyAlignment="1">
      <alignment/>
    </xf>
    <xf numFmtId="0" fontId="0" fillId="0" borderId="18" xfId="0" applyBorder="1" applyAlignment="1">
      <alignment/>
    </xf>
    <xf numFmtId="0" fontId="0" fillId="0" borderId="36" xfId="0" applyBorder="1" applyAlignment="1">
      <alignment/>
    </xf>
    <xf numFmtId="0" fontId="17" fillId="0" borderId="29" xfId="0" applyFont="1" applyBorder="1" applyAlignment="1">
      <alignment horizontal="center"/>
    </xf>
    <xf numFmtId="3" fontId="0" fillId="0" borderId="11" xfId="0" applyNumberFormat="1" applyBorder="1" applyAlignment="1">
      <alignment/>
    </xf>
    <xf numFmtId="0" fontId="0" fillId="0" borderId="59" xfId="0" applyBorder="1" applyAlignment="1">
      <alignment/>
    </xf>
    <xf numFmtId="3" fontId="0" fillId="0" borderId="15" xfId="0" applyNumberFormat="1" applyBorder="1" applyAlignment="1">
      <alignment/>
    </xf>
    <xf numFmtId="0" fontId="2" fillId="5" borderId="0" xfId="0" applyNumberFormat="1" applyFont="1" applyFill="1" applyBorder="1" applyAlignment="1">
      <alignment horizontal="center"/>
    </xf>
    <xf numFmtId="0" fontId="3" fillId="5" borderId="60" xfId="0" applyNumberFormat="1" applyFont="1" applyFill="1" applyBorder="1" applyAlignment="1">
      <alignment/>
    </xf>
    <xf numFmtId="0" fontId="2" fillId="5" borderId="2" xfId="0" applyNumberFormat="1" applyFont="1" applyFill="1" applyBorder="1" applyAlignment="1">
      <alignment horizontal="center"/>
    </xf>
    <xf numFmtId="0" fontId="2" fillId="5" borderId="60" xfId="0" applyNumberFormat="1" applyFont="1" applyFill="1" applyBorder="1" applyAlignment="1">
      <alignment horizontal="center"/>
    </xf>
    <xf numFmtId="3" fontId="2" fillId="5" borderId="61" xfId="0" applyNumberFormat="1" applyFont="1" applyFill="1" applyBorder="1" applyAlignment="1">
      <alignment horizontal="right"/>
    </xf>
    <xf numFmtId="0" fontId="3" fillId="0" borderId="40" xfId="0" applyNumberFormat="1" applyFont="1" applyFill="1" applyBorder="1" applyAlignment="1">
      <alignment/>
    </xf>
    <xf numFmtId="172" fontId="3" fillId="0" borderId="40" xfId="0" applyNumberFormat="1" applyFont="1" applyFill="1" applyBorder="1" applyAlignment="1">
      <alignment horizontal="center"/>
    </xf>
    <xf numFmtId="3" fontId="2" fillId="0" borderId="40" xfId="0" applyNumberFormat="1" applyFont="1" applyFill="1" applyBorder="1" applyAlignment="1">
      <alignment horizontal="right"/>
    </xf>
    <xf numFmtId="172" fontId="2" fillId="2" borderId="40" xfId="0" applyNumberFormat="1" applyFont="1" applyFill="1" applyBorder="1" applyAlignment="1">
      <alignment horizontal="center"/>
    </xf>
    <xf numFmtId="0" fontId="2" fillId="5" borderId="0" xfId="0" applyNumberFormat="1" applyFont="1" applyFill="1" applyBorder="1" applyAlignment="1">
      <alignment/>
    </xf>
    <xf numFmtId="3" fontId="17" fillId="0" borderId="8" xfId="15" applyNumberFormat="1" applyFont="1" applyFill="1" applyBorder="1" applyAlignment="1">
      <alignment/>
    </xf>
    <xf numFmtId="0" fontId="0" fillId="0" borderId="8" xfId="0" applyBorder="1" applyAlignment="1">
      <alignment/>
    </xf>
    <xf numFmtId="0" fontId="17" fillId="0" borderId="1" xfId="0" applyFont="1" applyBorder="1" applyAlignment="1">
      <alignment/>
    </xf>
    <xf numFmtId="3" fontId="0" fillId="0" borderId="8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3" borderId="57" xfId="0" applyFill="1" applyBorder="1" applyAlignment="1">
      <alignment/>
    </xf>
    <xf numFmtId="3" fontId="0" fillId="3" borderId="62" xfId="0" applyNumberFormat="1" applyFill="1" applyBorder="1" applyAlignment="1">
      <alignment horizontal="center"/>
    </xf>
    <xf numFmtId="0" fontId="0" fillId="3" borderId="63" xfId="0" applyFill="1" applyBorder="1" applyAlignment="1">
      <alignment horizontal="center"/>
    </xf>
    <xf numFmtId="3" fontId="17" fillId="0" borderId="23" xfId="15" applyNumberFormat="1" applyFont="1" applyFill="1" applyBorder="1" applyAlignment="1">
      <alignment horizontal="left"/>
    </xf>
    <xf numFmtId="0" fontId="0" fillId="0" borderId="23" xfId="0" applyBorder="1" applyAlignment="1">
      <alignment/>
    </xf>
    <xf numFmtId="0" fontId="0" fillId="0" borderId="31" xfId="0" applyBorder="1" applyAlignment="1">
      <alignment/>
    </xf>
    <xf numFmtId="0" fontId="0" fillId="0" borderId="23" xfId="0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4" xfId="0" applyBorder="1" applyAlignment="1">
      <alignment horizontal="center"/>
    </xf>
    <xf numFmtId="3" fontId="0" fillId="0" borderId="38" xfId="0" applyNumberFormat="1" applyBorder="1" applyAlignment="1">
      <alignment/>
    </xf>
    <xf numFmtId="0" fontId="17" fillId="0" borderId="18" xfId="0" applyFont="1" applyBorder="1" applyAlignment="1">
      <alignment/>
    </xf>
    <xf numFmtId="0" fontId="2" fillId="2" borderId="40" xfId="0" applyNumberFormat="1" applyFont="1" applyFill="1" applyBorder="1" applyAlignment="1">
      <alignment/>
    </xf>
    <xf numFmtId="0" fontId="2" fillId="5" borderId="65" xfId="0" applyNumberFormat="1" applyFont="1" applyFill="1" applyBorder="1" applyAlignment="1">
      <alignment/>
    </xf>
    <xf numFmtId="0" fontId="3" fillId="5" borderId="56" xfId="0" applyNumberFormat="1" applyFont="1" applyFill="1" applyBorder="1" applyAlignment="1">
      <alignment horizontal="center"/>
    </xf>
    <xf numFmtId="0" fontId="3" fillId="5" borderId="37" xfId="0" applyNumberFormat="1" applyFont="1" applyFill="1" applyBorder="1" applyAlignment="1">
      <alignment horizontal="center"/>
    </xf>
    <xf numFmtId="0" fontId="2" fillId="5" borderId="0" xfId="0" applyNumberFormat="1" applyFont="1" applyFill="1" applyBorder="1" applyAlignment="1">
      <alignment horizontal="left"/>
    </xf>
    <xf numFmtId="0" fontId="3" fillId="5" borderId="0" xfId="0" applyNumberFormat="1" applyFont="1" applyFill="1" applyBorder="1" applyAlignment="1">
      <alignment horizontal="center"/>
    </xf>
    <xf numFmtId="3" fontId="3" fillId="5" borderId="60" xfId="0" applyNumberFormat="1" applyFont="1" applyFill="1" applyBorder="1" applyAlignment="1">
      <alignment horizontal="right"/>
    </xf>
    <xf numFmtId="3" fontId="2" fillId="5" borderId="23" xfId="0" applyNumberFormat="1" applyFont="1" applyFill="1" applyBorder="1" applyAlignment="1">
      <alignment horizontal="right"/>
    </xf>
    <xf numFmtId="0" fontId="2" fillId="5" borderId="64" xfId="0" applyNumberFormat="1" applyFont="1" applyFill="1" applyBorder="1" applyAlignment="1">
      <alignment horizontal="right"/>
    </xf>
    <xf numFmtId="3" fontId="3" fillId="5" borderId="40" xfId="0" applyNumberFormat="1" applyFont="1" applyFill="1" applyBorder="1" applyAlignment="1">
      <alignment horizontal="right"/>
    </xf>
    <xf numFmtId="3" fontId="3" fillId="6" borderId="40" xfId="0" applyNumberFormat="1" applyFont="1" applyFill="1" applyBorder="1" applyAlignment="1">
      <alignment horizontal="right"/>
    </xf>
    <xf numFmtId="3" fontId="3" fillId="0" borderId="40" xfId="0" applyNumberFormat="1" applyFont="1" applyFill="1" applyBorder="1" applyAlignment="1">
      <alignment horizontal="right"/>
    </xf>
    <xf numFmtId="3" fontId="2" fillId="2" borderId="40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Border="1" applyAlignment="1">
      <alignment horizontal="center"/>
    </xf>
    <xf numFmtId="3" fontId="3" fillId="5" borderId="0" xfId="0" applyNumberFormat="1" applyFont="1" applyFill="1" applyBorder="1" applyAlignment="1">
      <alignment horizontal="right"/>
    </xf>
    <xf numFmtId="3" fontId="2" fillId="5" borderId="4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4" fillId="0" borderId="40" xfId="0" applyNumberFormat="1" applyFont="1" applyFill="1" applyBorder="1" applyAlignment="1">
      <alignment horizontal="right"/>
    </xf>
    <xf numFmtId="3" fontId="10" fillId="0" borderId="40" xfId="0" applyNumberFormat="1" applyFont="1" applyFill="1" applyBorder="1" applyAlignment="1">
      <alignment horizontal="right"/>
    </xf>
    <xf numFmtId="3" fontId="3" fillId="5" borderId="64" xfId="0" applyNumberFormat="1" applyFont="1" applyFill="1" applyBorder="1" applyAlignment="1">
      <alignment horizontal="right"/>
    </xf>
    <xf numFmtId="3" fontId="2" fillId="5" borderId="64" xfId="0" applyNumberFormat="1" applyFont="1" applyFill="1" applyBorder="1" applyAlignment="1">
      <alignment horizontal="right"/>
    </xf>
    <xf numFmtId="3" fontId="3" fillId="5" borderId="37" xfId="0" applyNumberFormat="1" applyFont="1" applyFill="1" applyBorder="1" applyAlignment="1">
      <alignment horizontal="right"/>
    </xf>
    <xf numFmtId="3" fontId="8" fillId="5" borderId="40" xfId="0" applyNumberFormat="1" applyFont="1" applyFill="1" applyBorder="1" applyAlignment="1" quotePrefix="1">
      <alignment horizontal="right"/>
    </xf>
    <xf numFmtId="3" fontId="3" fillId="0" borderId="40" xfId="0" applyNumberFormat="1" applyFont="1" applyFill="1" applyBorder="1" applyAlignment="1" quotePrefix="1">
      <alignment horizontal="right"/>
    </xf>
    <xf numFmtId="3" fontId="3" fillId="0" borderId="0" xfId="0" applyNumberFormat="1" applyFont="1" applyAlignment="1">
      <alignment horizontal="right"/>
    </xf>
    <xf numFmtId="3" fontId="2" fillId="0" borderId="40" xfId="0" applyNumberFormat="1" applyFont="1" applyFill="1" applyBorder="1" applyAlignment="1">
      <alignment horizontal="right" wrapText="1"/>
    </xf>
    <xf numFmtId="0" fontId="2" fillId="5" borderId="5" xfId="0" applyNumberFormat="1" applyFont="1" applyFill="1" applyBorder="1" applyAlignment="1">
      <alignment/>
    </xf>
    <xf numFmtId="0" fontId="2" fillId="5" borderId="4" xfId="0" applyNumberFormat="1" applyFont="1" applyFill="1" applyBorder="1" applyAlignment="1">
      <alignment/>
    </xf>
    <xf numFmtId="181" fontId="37" fillId="0" borderId="66" xfId="0" applyNumberFormat="1" applyFont="1" applyFill="1" applyBorder="1" applyAlignment="1">
      <alignment horizontal="right" vertical="top"/>
    </xf>
    <xf numFmtId="1" fontId="2" fillId="0" borderId="0" xfId="0" applyNumberFormat="1" applyFont="1" applyBorder="1" applyAlignment="1">
      <alignment horizontal="center"/>
    </xf>
    <xf numFmtId="3" fontId="4" fillId="5" borderId="60" xfId="0" applyNumberFormat="1" applyFont="1" applyFill="1" applyBorder="1" applyAlignment="1">
      <alignment horizontal="right"/>
    </xf>
    <xf numFmtId="3" fontId="2" fillId="5" borderId="60" xfId="0" applyNumberFormat="1" applyFont="1" applyFill="1" applyBorder="1" applyAlignment="1">
      <alignment horizontal="right"/>
    </xf>
    <xf numFmtId="3" fontId="2" fillId="5" borderId="0" xfId="0" applyNumberFormat="1" applyFont="1" applyFill="1" applyBorder="1" applyAlignment="1">
      <alignment horizontal="right"/>
    </xf>
    <xf numFmtId="0" fontId="3" fillId="5" borderId="37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72" fontId="2" fillId="5" borderId="60" xfId="0" applyNumberFormat="1" applyFont="1" applyFill="1" applyBorder="1" applyAlignment="1">
      <alignment horizontal="right"/>
    </xf>
    <xf numFmtId="172" fontId="2" fillId="5" borderId="61" xfId="0" applyNumberFormat="1" applyFont="1" applyFill="1" applyBorder="1" applyAlignment="1">
      <alignment horizontal="right"/>
    </xf>
    <xf numFmtId="172" fontId="2" fillId="5" borderId="23" xfId="0" applyNumberFormat="1" applyFont="1" applyFill="1" applyBorder="1" applyAlignment="1">
      <alignment horizontal="right"/>
    </xf>
    <xf numFmtId="0" fontId="3" fillId="5" borderId="64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 horizontal="right"/>
    </xf>
    <xf numFmtId="3" fontId="10" fillId="5" borderId="65" xfId="0" applyNumberFormat="1" applyFont="1" applyFill="1" applyBorder="1" applyAlignment="1">
      <alignment horizontal="right"/>
    </xf>
    <xf numFmtId="3" fontId="10" fillId="5" borderId="2" xfId="0" applyNumberFormat="1" applyFont="1" applyFill="1" applyBorder="1" applyAlignment="1">
      <alignment horizontal="right"/>
    </xf>
    <xf numFmtId="3" fontId="10" fillId="5" borderId="56" xfId="0" applyNumberFormat="1" applyFont="1" applyFill="1" applyBorder="1" applyAlignment="1">
      <alignment horizontal="right"/>
    </xf>
    <xf numFmtId="3" fontId="10" fillId="2" borderId="40" xfId="0" applyNumberFormat="1" applyFont="1" applyFill="1" applyBorder="1" applyAlignment="1">
      <alignment horizontal="right"/>
    </xf>
    <xf numFmtId="3" fontId="10" fillId="5" borderId="40" xfId="0" applyNumberFormat="1" applyFont="1" applyFill="1" applyBorder="1" applyAlignment="1">
      <alignment horizontal="right"/>
    </xf>
    <xf numFmtId="3" fontId="3" fillId="5" borderId="35" xfId="0" applyNumberFormat="1" applyFont="1" applyFill="1" applyBorder="1" applyAlignment="1">
      <alignment horizontal="right"/>
    </xf>
    <xf numFmtId="3" fontId="3" fillId="0" borderId="35" xfId="0" applyNumberFormat="1" applyFont="1" applyFill="1" applyBorder="1" applyAlignment="1">
      <alignment horizontal="right"/>
    </xf>
    <xf numFmtId="3" fontId="2" fillId="5" borderId="35" xfId="0" applyNumberFormat="1" applyFont="1" applyFill="1" applyBorder="1" applyAlignment="1">
      <alignment horizontal="right"/>
    </xf>
    <xf numFmtId="3" fontId="2" fillId="2" borderId="35" xfId="0" applyNumberFormat="1" applyFont="1" applyFill="1" applyBorder="1" applyAlignment="1">
      <alignment horizontal="right"/>
    </xf>
    <xf numFmtId="3" fontId="4" fillId="5" borderId="40" xfId="0" applyNumberFormat="1" applyFont="1" applyFill="1" applyBorder="1" applyAlignment="1">
      <alignment horizontal="right"/>
    </xf>
    <xf numFmtId="3" fontId="2" fillId="6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worksheet" Target="worksheets/sheet5.xml" /><Relationship Id="rId11" Type="http://schemas.openxmlformats.org/officeDocument/2006/relationships/worksheet" Target="worksheets/sheet6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worksheet" Target="worksheets/sheet9.xml" /><Relationship Id="rId15" Type="http://schemas.openxmlformats.org/officeDocument/2006/relationships/worksheet" Target="worksheets/sheet10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Ordinær virksomhet - hovedtiltak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Hovedtiltak ordinær virksomhet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3"/>
              </c:strCache>
            </c:strRef>
          </c:cat>
          <c:val>
            <c:numRef>
              <c:f>#REF!</c:f>
              <c:numCache>
                <c:ptCount val="13"/>
              </c:numCache>
            </c:numRef>
          </c:val>
        </c:ser>
        <c:gapWidth val="100"/>
        <c:axId val="66210150"/>
        <c:axId val="59020439"/>
      </c:barChart>
      <c:catAx>
        <c:axId val="66210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20439"/>
        <c:crosses val="autoZero"/>
        <c:auto val="1"/>
        <c:lblOffset val="100"/>
        <c:noMultiLvlLbl val="0"/>
      </c:catAx>
      <c:valAx>
        <c:axId val="590204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2101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Utgifter</a:t>
            </a:r>
          </a:p>
        </c:rich>
      </c:tx>
      <c:layout/>
      <c:spPr>
        <a:noFill/>
        <a:ln>
          <a:noFill/>
        </a:ln>
      </c:spPr>
    </c:title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05925"/>
          <c:y val="0.07675"/>
          <c:w val="0.68425"/>
          <c:h val="0.8437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FF"/>
              </a:solidFill>
              <a:ln w="3175">
                <a:noFill/>
              </a:ln>
            </c:spPr>
          </c:dPt>
          <c:cat>
            <c:strRef>
              <c:f>#REF!</c:f>
              <c:strCache>
                <c:ptCount val="38"/>
                <c:pt idx="0">
                  <c:v>Finansieringskilder: Eksternt finansiert virksomhet</c:v>
                </c:pt>
                <c:pt idx="1">
                  <c:v>NFR</c:v>
                </c:pt>
                <c:pt idx="2">
                  <c:v>Annet Norge offentlig</c:v>
                </c:pt>
                <c:pt idx="3">
                  <c:v>Norge privat</c:v>
                </c:pt>
                <c:pt idx="4">
                  <c:v>Utland</c:v>
                </c:pt>
                <c:pt idx="5">
                  <c:v>Sum ekstern finansiering</c:v>
                </c:pt>
                <c:pt idx="12">
                  <c:v>Utgifter egenfin. virksomhet: Lønn/drift/investering</c:v>
                </c:pt>
                <c:pt idx="13">
                  <c:v>Lønn</c:v>
                </c:pt>
                <c:pt idx="14">
                  <c:v>Drift</c:v>
                </c:pt>
                <c:pt idx="15">
                  <c:v>Investering</c:v>
                </c:pt>
                <c:pt idx="16">
                  <c:v>Sum</c:v>
                </c:pt>
                <c:pt idx="24">
                  <c:v>Utgifter all virksomhet: Lønn/drift/investering</c:v>
                </c:pt>
                <c:pt idx="25">
                  <c:v>Lønn</c:v>
                </c:pt>
                <c:pt idx="26">
                  <c:v>Drift</c:v>
                </c:pt>
                <c:pt idx="27">
                  <c:v>Investering</c:v>
                </c:pt>
                <c:pt idx="28">
                  <c:v>Sum</c:v>
                </c:pt>
                <c:pt idx="34">
                  <c:v>Utgifter all virksomhet: Ordinær/ekstern</c:v>
                </c:pt>
                <c:pt idx="35">
                  <c:v>Ordinær virksomhet</c:v>
                </c:pt>
                <c:pt idx="36">
                  <c:v>Eksternt finansiert</c:v>
                </c:pt>
                <c:pt idx="37">
                  <c:v>Sum</c:v>
                </c:pt>
              </c:strCache>
            </c:strRef>
          </c:cat>
          <c:val>
            <c:numRef>
              <c:f>#REF!</c:f>
              <c:numCache>
                <c:ptCount val="38"/>
                <c:pt idx="4">
                  <c:v>88000</c:v>
                </c:pt>
                <c:pt idx="5">
                  <c:v>88000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3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175"/>
          <c:y val="0.19375"/>
          <c:w val="0.217"/>
          <c:h val="0.20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000080"/>
        </a:gs>
        <a:gs pos="100000">
          <a:srgbClr val="00003B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Inntekter </a:t>
            </a:r>
          </a:p>
        </c:rich>
      </c:tx>
      <c:layout>
        <c:manualLayout>
          <c:xMode val="factor"/>
          <c:yMode val="factor"/>
          <c:x val="0"/>
          <c:y val="0.029"/>
        </c:manualLayout>
      </c:layout>
      <c:spPr>
        <a:noFill/>
        <a:ln>
          <a:noFill/>
        </a:ln>
      </c:spPr>
    </c:title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20875"/>
          <c:y val="0.34375"/>
          <c:w val="0.4985"/>
          <c:h val="0.4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Ordinær virksomhet
93 %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Eksternt finansiert virksomhet
7 %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#REF!</c:f>
              <c:strCache>
                <c:ptCount val="2"/>
                <c:pt idx="0">
                  <c:v>Egenfinansiert virksomhet</c:v>
                </c:pt>
                <c:pt idx="1">
                  <c:v>Ekstern finansiering</c:v>
                </c:pt>
              </c:strCache>
            </c:strRef>
          </c:cat>
          <c:val>
            <c:numRef>
              <c:f>#REF!</c:f>
              <c:numCache>
                <c:ptCount val="2"/>
                <c:pt idx="0">
                  <c:v>4722661</c:v>
                </c:pt>
                <c:pt idx="1">
                  <c:v>42064791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000080"/>
        </a:gs>
        <a:gs pos="100000">
          <a:srgbClr val="00003B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Utgifter all virksomhet
- fordelt på lønn, drift og investeringer</a:t>
            </a:r>
          </a:p>
        </c:rich>
      </c:tx>
      <c:layout/>
      <c:spPr>
        <a:noFill/>
        <a:ln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8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#REF!</c:f>
              <c:strCache>
                <c:ptCount val="3"/>
                <c:pt idx="0">
                  <c:v>Lønn</c:v>
                </c:pt>
                <c:pt idx="1">
                  <c:v>Drift</c:v>
                </c:pt>
                <c:pt idx="2">
                  <c:v>Investering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000080"/>
        </a:gs>
        <a:gs pos="100000">
          <a:srgbClr val="00003B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600700"/>
    <xdr:graphicFrame>
      <xdr:nvGraphicFramePr>
        <xdr:cNvPr id="1" name="Shape 1025"/>
        <xdr:cNvGraphicFramePr/>
      </xdr:nvGraphicFramePr>
      <xdr:xfrm>
        <a:off x="0" y="0"/>
        <a:ext cx="957262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600700"/>
    <xdr:graphicFrame>
      <xdr:nvGraphicFramePr>
        <xdr:cNvPr id="1" name="Shape 1025"/>
        <xdr:cNvGraphicFramePr/>
      </xdr:nvGraphicFramePr>
      <xdr:xfrm>
        <a:off x="0" y="0"/>
        <a:ext cx="957262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0.50625</cdr:x>
      <cdr:y>0.53625</cdr:y>
    </cdr:from>
    <cdr:to>
      <cdr:x>0.58775</cdr:x>
      <cdr:y>0.608</cdr:y>
    </cdr:to>
    <cdr:sp>
      <cdr:nvSpPr>
        <cdr:cNvPr id="1" name="TextBox 1"/>
        <cdr:cNvSpPr txBox="1">
          <a:spLocks noChangeArrowheads="1"/>
        </cdr:cNvSpPr>
      </cdr:nvSpPr>
      <cdr:spPr>
        <a:xfrm>
          <a:off x="4838700" y="3000375"/>
          <a:ext cx="7810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Ordinær virksomhet</a:t>
          </a:r>
        </a:p>
      </cdr:txBody>
    </cdr:sp>
  </cdr:relSizeAnchor>
  <cdr:relSizeAnchor xmlns:cdr="http://schemas.openxmlformats.org/drawingml/2006/chartDrawing">
    <cdr:from>
      <cdr:x>0.26175</cdr:x>
      <cdr:y>0.14475</cdr:y>
    </cdr:from>
    <cdr:to>
      <cdr:x>0.38975</cdr:x>
      <cdr:y>0.20375</cdr:y>
    </cdr:to>
    <cdr:sp>
      <cdr:nvSpPr>
        <cdr:cNvPr id="2" name="TextBox 2"/>
        <cdr:cNvSpPr txBox="1">
          <a:spLocks noChangeArrowheads="1"/>
        </cdr:cNvSpPr>
      </cdr:nvSpPr>
      <cdr:spPr>
        <a:xfrm>
          <a:off x="2505075" y="809625"/>
          <a:ext cx="12287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Eksternt finansiert virksomhet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600700"/>
    <xdr:graphicFrame>
      <xdr:nvGraphicFramePr>
        <xdr:cNvPr id="1" name="Shape 1025"/>
        <xdr:cNvGraphicFramePr/>
      </xdr:nvGraphicFramePr>
      <xdr:xfrm>
        <a:off x="0" y="0"/>
        <a:ext cx="957262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600700"/>
    <xdr:graphicFrame>
      <xdr:nvGraphicFramePr>
        <xdr:cNvPr id="1" name="Shape 1025"/>
        <xdr:cNvGraphicFramePr/>
      </xdr:nvGraphicFramePr>
      <xdr:xfrm>
        <a:off x="0" y="0"/>
        <a:ext cx="957262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600700"/>
    <xdr:graphicFrame>
      <xdr:nvGraphicFramePr>
        <xdr:cNvPr id="1" name="Shape 1025"/>
        <xdr:cNvGraphicFramePr/>
      </xdr:nvGraphicFramePr>
      <xdr:xfrm>
        <a:off x="0" y="0"/>
        <a:ext cx="957262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40"/>
  <sheetViews>
    <sheetView workbookViewId="0" topLeftCell="A1">
      <selection activeCell="J23" sqref="J23"/>
    </sheetView>
  </sheetViews>
  <sheetFormatPr defaultColWidth="9.140625" defaultRowHeight="12.75"/>
  <cols>
    <col min="1" max="1" width="28.00390625" style="4" customWidth="1"/>
    <col min="2" max="2" width="7.57421875" style="4" customWidth="1"/>
    <col min="3" max="3" width="9.00390625" style="4" customWidth="1"/>
    <col min="4" max="4" width="9.140625" style="4" customWidth="1"/>
    <col min="5" max="6" width="9.00390625" style="4" bestFit="1" customWidth="1"/>
    <col min="7" max="7" width="9.28125" style="4" customWidth="1"/>
    <col min="8" max="8" width="6.421875" style="4" bestFit="1" customWidth="1"/>
    <col min="9" max="9" width="11.7109375" style="4" bestFit="1" customWidth="1"/>
    <col min="10" max="10" width="11.8515625" style="181" customWidth="1"/>
    <col min="11" max="11" width="9.57421875" style="4" bestFit="1" customWidth="1"/>
    <col min="12" max="12" width="10.00390625" style="4" customWidth="1"/>
    <col min="13" max="13" width="9.57421875" style="4" hidden="1" customWidth="1"/>
    <col min="14" max="14" width="9.8515625" style="5" hidden="1" customWidth="1"/>
    <col min="15" max="15" width="9.8515625" style="4" hidden="1" customWidth="1"/>
    <col min="16" max="16" width="9.8515625" style="5" hidden="1" customWidth="1"/>
    <col min="17" max="16384" width="11.421875" style="4" customWidth="1"/>
  </cols>
  <sheetData>
    <row r="1" spans="1:26" s="91" customFormat="1" ht="18.75">
      <c r="A1" s="138" t="s">
        <v>114</v>
      </c>
      <c r="E1" s="90"/>
      <c r="F1" s="90"/>
      <c r="G1" s="90"/>
      <c r="H1" s="90"/>
      <c r="I1" s="90"/>
      <c r="J1" s="174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ht="20.25" customHeight="1">
      <c r="A2" s="25" t="s">
        <v>115</v>
      </c>
      <c r="E2" s="5"/>
      <c r="F2" s="5"/>
      <c r="G2" s="5"/>
      <c r="H2" s="5"/>
      <c r="I2" s="5"/>
      <c r="J2" s="175"/>
      <c r="K2" s="5"/>
      <c r="L2" s="5"/>
      <c r="M2" s="5"/>
      <c r="O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0.25" customHeight="1" thickBot="1">
      <c r="A3" s="25"/>
      <c r="E3" s="5"/>
      <c r="F3" s="5"/>
      <c r="G3" s="5"/>
      <c r="H3" s="5"/>
      <c r="I3" s="5"/>
      <c r="J3" s="175"/>
      <c r="K3" s="5"/>
      <c r="L3" s="5"/>
      <c r="M3" s="5"/>
      <c r="O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104" customFormat="1" ht="15.75">
      <c r="A4" s="146" t="s">
        <v>72</v>
      </c>
      <c r="B4" s="147"/>
      <c r="C4" s="148" t="s">
        <v>54</v>
      </c>
      <c r="D4" s="149"/>
      <c r="E4" s="149"/>
      <c r="F4" s="149"/>
      <c r="G4" s="149"/>
      <c r="H4" s="149"/>
      <c r="I4" s="149"/>
      <c r="J4" s="176"/>
      <c r="K4" s="150" t="s">
        <v>123</v>
      </c>
      <c r="L4" s="150" t="s">
        <v>122</v>
      </c>
      <c r="M4" s="148" t="s">
        <v>112</v>
      </c>
      <c r="N4" s="149"/>
      <c r="O4" s="149"/>
      <c r="P4" s="151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16" s="39" customFormat="1" ht="15.75">
      <c r="A5" s="159"/>
      <c r="B5" s="77"/>
      <c r="C5" s="152" t="s">
        <v>21</v>
      </c>
      <c r="D5" s="102" t="s">
        <v>20</v>
      </c>
      <c r="E5" s="77"/>
      <c r="F5" s="77"/>
      <c r="G5" s="77"/>
      <c r="H5" s="164"/>
      <c r="I5" s="78" t="s">
        <v>38</v>
      </c>
      <c r="J5" s="177" t="s">
        <v>46</v>
      </c>
      <c r="K5" s="153" t="s">
        <v>124</v>
      </c>
      <c r="L5" s="153" t="s">
        <v>124</v>
      </c>
      <c r="M5" s="105"/>
      <c r="N5" s="77"/>
      <c r="O5" s="77"/>
      <c r="P5" s="154"/>
    </row>
    <row r="6" spans="1:16" s="39" customFormat="1" ht="12.75">
      <c r="A6" s="159"/>
      <c r="B6" s="95"/>
      <c r="C6" s="152"/>
      <c r="D6" s="77" t="s">
        <v>22</v>
      </c>
      <c r="E6" s="77" t="s">
        <v>23</v>
      </c>
      <c r="F6" s="77" t="s">
        <v>24</v>
      </c>
      <c r="G6" s="77" t="s">
        <v>25</v>
      </c>
      <c r="H6" s="165" t="s">
        <v>120</v>
      </c>
      <c r="I6" s="78" t="s">
        <v>39</v>
      </c>
      <c r="J6" s="177" t="s">
        <v>45</v>
      </c>
      <c r="K6" s="155"/>
      <c r="L6" s="155"/>
      <c r="M6" s="159" t="s">
        <v>26</v>
      </c>
      <c r="N6" s="77" t="s">
        <v>27</v>
      </c>
      <c r="O6" s="77" t="s">
        <v>28</v>
      </c>
      <c r="P6" s="154" t="s">
        <v>25</v>
      </c>
    </row>
    <row r="7" spans="1:16" s="42" customFormat="1" ht="13.5" thickBot="1">
      <c r="A7" s="81"/>
      <c r="B7" s="82"/>
      <c r="C7" s="156"/>
      <c r="D7" s="82" t="s">
        <v>49</v>
      </c>
      <c r="E7" s="82" t="s">
        <v>48</v>
      </c>
      <c r="F7" s="82" t="s">
        <v>47</v>
      </c>
      <c r="G7" s="85" t="s">
        <v>62</v>
      </c>
      <c r="H7" s="166" t="s">
        <v>119</v>
      </c>
      <c r="I7" s="157" t="s">
        <v>113</v>
      </c>
      <c r="J7" s="173" t="s">
        <v>113</v>
      </c>
      <c r="K7" s="158" t="s">
        <v>116</v>
      </c>
      <c r="L7" s="158" t="s">
        <v>116</v>
      </c>
      <c r="M7" s="81"/>
      <c r="N7" s="82"/>
      <c r="O7" s="82"/>
      <c r="P7" s="87"/>
    </row>
    <row r="8" spans="1:16" s="5" customFormat="1" ht="12.75">
      <c r="A8" s="13"/>
      <c r="B8" s="12"/>
      <c r="C8" s="139"/>
      <c r="H8" s="167"/>
      <c r="I8" s="14"/>
      <c r="J8" s="178"/>
      <c r="K8" s="143"/>
      <c r="L8" s="143"/>
      <c r="M8" s="13"/>
      <c r="P8" s="27"/>
    </row>
    <row r="9" spans="1:16" s="5" customFormat="1" ht="13.5" customHeight="1">
      <c r="A9" s="13" t="s">
        <v>40</v>
      </c>
      <c r="B9" s="28" t="s">
        <v>42</v>
      </c>
      <c r="C9" s="139">
        <f>'Egenfin. virksomhet'!D14</f>
        <v>22510382</v>
      </c>
      <c r="D9" s="5" t="e">
        <f>'Egenfin. virksomhet'!#REF!</f>
        <v>#REF!</v>
      </c>
      <c r="E9" s="5" t="e">
        <f>'Egenfin. virksomhet'!#REF!</f>
        <v>#REF!</v>
      </c>
      <c r="F9" s="5" t="e">
        <f>'Egenfin. virksomhet'!#REF!</f>
        <v>#REF!</v>
      </c>
      <c r="G9" s="5" t="e">
        <f>'Egenfin. virksomhet'!#REF!</f>
        <v>#REF!</v>
      </c>
      <c r="H9" s="167" t="e">
        <f>G9/G$23</f>
        <v>#REF!</v>
      </c>
      <c r="I9" s="14" t="e">
        <f>'Egenfin. virksomhet'!#REF!</f>
        <v>#REF!</v>
      </c>
      <c r="J9" s="178">
        <f>'Egenfin. virksomhet'!J14</f>
        <v>0</v>
      </c>
      <c r="K9" s="143">
        <f>'Ekst.fin. virksomhet (4)'!E48</f>
        <v>100</v>
      </c>
      <c r="L9" s="143" t="e">
        <f>SUM(I9:K9)</f>
        <v>#REF!</v>
      </c>
      <c r="M9" s="13" t="e">
        <f>'Egenfin. virksomhet'!F14</f>
        <v>#REF!</v>
      </c>
      <c r="N9" s="5">
        <f>'Egenfin. virksomhet'!G14</f>
        <v>0</v>
      </c>
      <c r="O9" s="5">
        <f>'Egenfin. virksomhet'!H14</f>
        <v>0</v>
      </c>
      <c r="P9" s="27" t="e">
        <f>'Egenfin. virksomhet'!I14</f>
        <v>#REF!</v>
      </c>
    </row>
    <row r="10" spans="1:16" s="5" customFormat="1" ht="12.75">
      <c r="A10" s="13" t="s">
        <v>0</v>
      </c>
      <c r="B10" s="12">
        <v>100000</v>
      </c>
      <c r="C10" s="139">
        <f>'Egenfin. virksomhet'!D27</f>
        <v>0</v>
      </c>
      <c r="D10" s="5" t="e">
        <f>'Egenfin. virksomhet'!#REF!</f>
        <v>#REF!</v>
      </c>
      <c r="E10" s="5" t="e">
        <f>'Egenfin. virksomhet'!#REF!</f>
        <v>#REF!</v>
      </c>
      <c r="F10" s="5" t="e">
        <f>'Egenfin. virksomhet'!#REF!</f>
        <v>#REF!</v>
      </c>
      <c r="G10" s="5">
        <f>'Egenfin. virksomhet'!E27</f>
        <v>2228301</v>
      </c>
      <c r="H10" s="167">
        <f aca="true" t="shared" si="0" ref="H10:H23">G10/G$23</f>
        <v>0.10276937111611463</v>
      </c>
      <c r="I10" s="14" t="e">
        <f>'Egenfin. virksomhet'!#REF!</f>
        <v>#REF!</v>
      </c>
      <c r="J10" s="178">
        <f>'Egenfin. virksomhet'!J27</f>
        <v>0</v>
      </c>
      <c r="K10" s="143">
        <f>-'Ekst.fin. virksomhet (4)'!G48</f>
        <v>-51</v>
      </c>
      <c r="L10" s="143" t="e">
        <f aca="true" t="shared" si="1" ref="L10:L22">SUM(I10:K10)</f>
        <v>#REF!</v>
      </c>
      <c r="M10" s="13">
        <f>'Egenfin. virksomhet'!F27</f>
        <v>0</v>
      </c>
      <c r="N10" s="5">
        <f>'Egenfin. virksomhet'!G27</f>
        <v>0</v>
      </c>
      <c r="O10" s="5">
        <f>'Egenfin. virksomhet'!H27</f>
        <v>0</v>
      </c>
      <c r="P10" s="27">
        <f>'Egenfin. virksomhet'!I27</f>
        <v>0</v>
      </c>
    </row>
    <row r="11" spans="1:16" s="5" customFormat="1" ht="12.75">
      <c r="A11" s="13" t="s">
        <v>1</v>
      </c>
      <c r="B11" s="12">
        <v>400000</v>
      </c>
      <c r="C11" s="139">
        <f>'Egenfin. virksomhet'!D31</f>
        <v>0</v>
      </c>
      <c r="D11" s="5" t="e">
        <f>'Egenfin. virksomhet'!#REF!</f>
        <v>#REF!</v>
      </c>
      <c r="E11" s="5" t="e">
        <f>'Egenfin. virksomhet'!#REF!</f>
        <v>#REF!</v>
      </c>
      <c r="F11" s="5" t="e">
        <f>'Egenfin. virksomhet'!#REF!</f>
        <v>#REF!</v>
      </c>
      <c r="G11" s="5">
        <f>'Egenfin. virksomhet'!E31</f>
        <v>941638</v>
      </c>
      <c r="H11" s="167">
        <f t="shared" si="0"/>
        <v>0.043428399071326514</v>
      </c>
      <c r="I11" s="14" t="e">
        <f>'Egenfin. virksomhet'!#REF!</f>
        <v>#REF!</v>
      </c>
      <c r="J11" s="178">
        <f>'Egenfin. virksomhet'!J31</f>
        <v>0</v>
      </c>
      <c r="K11" s="143">
        <f>-'Ekst.fin. virksomhet (4)'!H$48</f>
        <v>-22</v>
      </c>
      <c r="L11" s="143" t="e">
        <f t="shared" si="1"/>
        <v>#REF!</v>
      </c>
      <c r="M11" s="13">
        <f>'Egenfin. virksomhet'!F31</f>
        <v>0</v>
      </c>
      <c r="N11" s="5">
        <f>'Egenfin. virksomhet'!G31</f>
        <v>0</v>
      </c>
      <c r="O11" s="5">
        <f>'Egenfin. virksomhet'!H31</f>
        <v>0</v>
      </c>
      <c r="P11" s="27">
        <f>'Egenfin. virksomhet'!I31</f>
        <v>0</v>
      </c>
    </row>
    <row r="12" spans="1:16" s="5" customFormat="1" ht="12.75">
      <c r="A12" s="13" t="s">
        <v>2</v>
      </c>
      <c r="B12" s="12">
        <v>500000</v>
      </c>
      <c r="C12" s="139">
        <f>'Egenfin. virksomhet'!D34</f>
        <v>0</v>
      </c>
      <c r="D12" s="5" t="e">
        <f>'Egenfin. virksomhet'!#REF!</f>
        <v>#REF!</v>
      </c>
      <c r="E12" s="5" t="e">
        <f>'Egenfin. virksomhet'!#REF!</f>
        <v>#REF!</v>
      </c>
      <c r="F12" s="5" t="e">
        <f>'Egenfin. virksomhet'!#REF!</f>
        <v>#REF!</v>
      </c>
      <c r="G12" s="5">
        <f>'Egenfin. virksomhet'!E34</f>
        <v>150000</v>
      </c>
      <c r="H12" s="167">
        <f t="shared" si="0"/>
        <v>0.0069180086834845</v>
      </c>
      <c r="I12" s="14" t="e">
        <f>'Egenfin. virksomhet'!#REF!</f>
        <v>#REF!</v>
      </c>
      <c r="J12" s="178">
        <f>'Egenfin. virksomhet'!J34</f>
        <v>0</v>
      </c>
      <c r="K12" s="143">
        <f>-'Ekst.fin. virksomhet (4)'!I$48</f>
        <v>-33</v>
      </c>
      <c r="L12" s="143" t="e">
        <f t="shared" si="1"/>
        <v>#REF!</v>
      </c>
      <c r="M12" s="13">
        <f>'Egenfin. virksomhet'!F34</f>
        <v>0</v>
      </c>
      <c r="N12" s="5">
        <f>'Egenfin. virksomhet'!G34</f>
        <v>0</v>
      </c>
      <c r="O12" s="5">
        <f>'Egenfin. virksomhet'!H34</f>
        <v>0</v>
      </c>
      <c r="P12" s="27">
        <f>'Egenfin. virksomhet'!I34</f>
        <v>0</v>
      </c>
    </row>
    <row r="13" spans="1:16" s="5" customFormat="1" ht="12.75">
      <c r="A13" s="13" t="s">
        <v>3</v>
      </c>
      <c r="B13" s="12">
        <v>600000</v>
      </c>
      <c r="C13" s="139" t="e">
        <f>'Egenfin. virksomhet'!#REF!</f>
        <v>#REF!</v>
      </c>
      <c r="D13" s="5" t="e">
        <f>'Egenfin. virksomhet'!#REF!</f>
        <v>#REF!</v>
      </c>
      <c r="E13" s="5" t="e">
        <f>'Egenfin. virksomhet'!#REF!</f>
        <v>#REF!</v>
      </c>
      <c r="F13" s="5" t="e">
        <f>'Egenfin. virksomhet'!#REF!</f>
        <v>#REF!</v>
      </c>
      <c r="G13" s="5" t="e">
        <f>'Egenfin. virksomhet'!#REF!</f>
        <v>#REF!</v>
      </c>
      <c r="H13" s="167" t="e">
        <f t="shared" si="0"/>
        <v>#REF!</v>
      </c>
      <c r="I13" s="14" t="e">
        <f>'Egenfin. virksomhet'!#REF!</f>
        <v>#REF!</v>
      </c>
      <c r="J13" s="178" t="e">
        <f>'Egenfin. virksomhet'!#REF!</f>
        <v>#REF!</v>
      </c>
      <c r="K13" s="143">
        <f>-'Ekst.fin. virksomhet (4)'!J$48</f>
        <v>-44</v>
      </c>
      <c r="L13" s="143" t="e">
        <f t="shared" si="1"/>
        <v>#REF!</v>
      </c>
      <c r="M13" s="13" t="e">
        <f>'Egenfin. virksomhet'!#REF!</f>
        <v>#REF!</v>
      </c>
      <c r="N13" s="5" t="e">
        <f>'Egenfin. virksomhet'!#REF!</f>
        <v>#REF!</v>
      </c>
      <c r="O13" s="5" t="e">
        <f>'Egenfin. virksomhet'!#REF!</f>
        <v>#REF!</v>
      </c>
      <c r="P13" s="27" t="e">
        <f>'Egenfin. virksomhet'!#REF!</f>
        <v>#REF!</v>
      </c>
    </row>
    <row r="14" spans="1:16" ht="12.75">
      <c r="A14" s="13" t="s">
        <v>4</v>
      </c>
      <c r="B14" s="12">
        <v>610000</v>
      </c>
      <c r="C14" s="139">
        <f>'Egenfin. virksomhet'!D37</f>
        <v>0</v>
      </c>
      <c r="D14" s="5" t="e">
        <f>'Egenfin. virksomhet'!#REF!</f>
        <v>#REF!</v>
      </c>
      <c r="E14" s="5" t="e">
        <f>'Egenfin. virksomhet'!#REF!</f>
        <v>#REF!</v>
      </c>
      <c r="F14" s="5" t="e">
        <f>'Egenfin. virksomhet'!#REF!</f>
        <v>#REF!</v>
      </c>
      <c r="G14" s="5">
        <f>'Egenfin. virksomhet'!E37</f>
        <v>200000</v>
      </c>
      <c r="H14" s="167">
        <f t="shared" si="0"/>
        <v>0.009224011577979334</v>
      </c>
      <c r="I14" s="14" t="e">
        <f>'Egenfin. virksomhet'!#REF!</f>
        <v>#REF!</v>
      </c>
      <c r="J14" s="178" t="e">
        <f>'Egenfin. virksomhet'!#REF!</f>
        <v>#REF!</v>
      </c>
      <c r="K14" s="143">
        <f>-'Ekst.fin. virksomhet (4)'!K$48</f>
        <v>-55</v>
      </c>
      <c r="L14" s="143" t="e">
        <f t="shared" si="1"/>
        <v>#REF!</v>
      </c>
      <c r="M14" s="13">
        <f>'Egenfin. virksomhet'!F37</f>
        <v>0</v>
      </c>
      <c r="N14" s="5">
        <f>'Egenfin. virksomhet'!G37</f>
        <v>0</v>
      </c>
      <c r="O14" s="5">
        <f>'Egenfin. virksomhet'!H37</f>
        <v>0</v>
      </c>
      <c r="P14" s="27">
        <f>'Egenfin. virksomhet'!I37</f>
        <v>0</v>
      </c>
    </row>
    <row r="15" spans="1:16" ht="12.75">
      <c r="A15" s="13" t="s">
        <v>5</v>
      </c>
      <c r="B15" s="12">
        <v>620000</v>
      </c>
      <c r="C15" s="140"/>
      <c r="D15" s="16"/>
      <c r="E15" s="16"/>
      <c r="F15" s="16"/>
      <c r="G15" s="16"/>
      <c r="H15" s="168"/>
      <c r="I15" s="15"/>
      <c r="J15" s="179"/>
      <c r="K15" s="144"/>
      <c r="L15" s="144"/>
      <c r="M15" s="55"/>
      <c r="N15" s="16"/>
      <c r="O15" s="16"/>
      <c r="P15" s="54"/>
    </row>
    <row r="16" spans="1:16" s="5" customFormat="1" ht="12.75">
      <c r="A16" s="13" t="s">
        <v>6</v>
      </c>
      <c r="B16" s="12">
        <v>640000</v>
      </c>
      <c r="C16" s="139" t="e">
        <f>'Egenfin. virksomhet'!#REF!</f>
        <v>#REF!</v>
      </c>
      <c r="D16" s="5" t="e">
        <f>'Egenfin. virksomhet'!#REF!</f>
        <v>#REF!</v>
      </c>
      <c r="E16" s="5" t="e">
        <f>'Egenfin. virksomhet'!#REF!</f>
        <v>#REF!</v>
      </c>
      <c r="F16" s="5" t="e">
        <f>'Egenfin. virksomhet'!#REF!</f>
        <v>#REF!</v>
      </c>
      <c r="G16" s="5" t="e">
        <f>'Egenfin. virksomhet'!#REF!</f>
        <v>#REF!</v>
      </c>
      <c r="H16" s="167" t="e">
        <f t="shared" si="0"/>
        <v>#REF!</v>
      </c>
      <c r="I16" s="14" t="e">
        <f>'Egenfin. virksomhet'!#REF!</f>
        <v>#REF!</v>
      </c>
      <c r="J16" s="178" t="e">
        <f>'Egenfin. virksomhet'!#REF!</f>
        <v>#REF!</v>
      </c>
      <c r="K16" s="143">
        <f>-'Ekst.fin. virksomhet (4)'!L$48</f>
        <v>-66</v>
      </c>
      <c r="L16" s="143" t="e">
        <f t="shared" si="1"/>
        <v>#REF!</v>
      </c>
      <c r="M16" s="13" t="e">
        <f>'Egenfin. virksomhet'!#REF!</f>
        <v>#REF!</v>
      </c>
      <c r="N16" s="5" t="e">
        <f>'Egenfin. virksomhet'!#REF!</f>
        <v>#REF!</v>
      </c>
      <c r="O16" s="5" t="e">
        <f>'Egenfin. virksomhet'!#REF!</f>
        <v>#REF!</v>
      </c>
      <c r="P16" s="27" t="e">
        <f>'Egenfin. virksomhet'!#REF!</f>
        <v>#REF!</v>
      </c>
    </row>
    <row r="17" spans="1:16" s="5" customFormat="1" ht="12.75">
      <c r="A17" s="13" t="s">
        <v>7</v>
      </c>
      <c r="B17" s="12">
        <v>690000</v>
      </c>
      <c r="C17" s="139" t="e">
        <f>'Egenfin. virksomhet'!#REF!</f>
        <v>#REF!</v>
      </c>
      <c r="D17" s="5" t="e">
        <f>'Egenfin. virksomhet'!#REF!</f>
        <v>#REF!</v>
      </c>
      <c r="E17" s="5" t="e">
        <f>'Egenfin. virksomhet'!#REF!</f>
        <v>#REF!</v>
      </c>
      <c r="F17" s="5" t="e">
        <f>'Egenfin. virksomhet'!#REF!</f>
        <v>#REF!</v>
      </c>
      <c r="G17" s="5" t="e">
        <f>'Egenfin. virksomhet'!#REF!</f>
        <v>#REF!</v>
      </c>
      <c r="H17" s="167" t="e">
        <f t="shared" si="0"/>
        <v>#REF!</v>
      </c>
      <c r="I17" s="14" t="e">
        <f>'Egenfin. virksomhet'!#REF!</f>
        <v>#REF!</v>
      </c>
      <c r="J17" s="178" t="e">
        <f>'Egenfin. virksomhet'!#REF!</f>
        <v>#REF!</v>
      </c>
      <c r="K17" s="143">
        <f>-'Ekst.fin. virksomhet (4)'!M$48</f>
        <v>-77</v>
      </c>
      <c r="L17" s="143" t="e">
        <f t="shared" si="1"/>
        <v>#REF!</v>
      </c>
      <c r="M17" s="13" t="e">
        <f>'Egenfin. virksomhet'!#REF!</f>
        <v>#REF!</v>
      </c>
      <c r="N17" s="5" t="e">
        <f>'Egenfin. virksomhet'!#REF!</f>
        <v>#REF!</v>
      </c>
      <c r="O17" s="5" t="e">
        <f>'Egenfin. virksomhet'!#REF!</f>
        <v>#REF!</v>
      </c>
      <c r="P17" s="27" t="e">
        <f>'Egenfin. virksomhet'!#REF!</f>
        <v>#REF!</v>
      </c>
    </row>
    <row r="18" spans="1:16" s="5" customFormat="1" ht="12.75">
      <c r="A18" s="13" t="s">
        <v>8</v>
      </c>
      <c r="B18" s="12">
        <v>700000</v>
      </c>
      <c r="C18" s="139">
        <f>'Egenfin. virksomhet'!D40</f>
        <v>0</v>
      </c>
      <c r="D18" s="5" t="e">
        <f>'Egenfin. virksomhet'!#REF!</f>
        <v>#REF!</v>
      </c>
      <c r="E18" s="5" t="e">
        <f>'Egenfin. virksomhet'!#REF!</f>
        <v>#REF!</v>
      </c>
      <c r="F18" s="5" t="e">
        <f>'Egenfin. virksomhet'!#REF!</f>
        <v>#REF!</v>
      </c>
      <c r="G18" s="5">
        <f>'Egenfin. virksomhet'!E40</f>
        <v>300000</v>
      </c>
      <c r="H18" s="167">
        <f t="shared" si="0"/>
        <v>0.013836017366969</v>
      </c>
      <c r="I18" s="14" t="e">
        <f>'Egenfin. virksomhet'!#REF!</f>
        <v>#REF!</v>
      </c>
      <c r="J18" s="178">
        <f>'Egenfin. virksomhet'!J40</f>
        <v>0</v>
      </c>
      <c r="K18" s="143">
        <f>-'Ekst.fin. virksomhet (4)'!N$48</f>
        <v>-88</v>
      </c>
      <c r="L18" s="143" t="e">
        <f t="shared" si="1"/>
        <v>#REF!</v>
      </c>
      <c r="M18" s="13">
        <f>'Egenfin. virksomhet'!F40</f>
        <v>0</v>
      </c>
      <c r="N18" s="5">
        <f>'Egenfin. virksomhet'!G40</f>
        <v>0</v>
      </c>
      <c r="O18" s="5">
        <f>'Egenfin. virksomhet'!H40</f>
        <v>0</v>
      </c>
      <c r="P18" s="27">
        <f>'Egenfin. virksomhet'!I40</f>
        <v>0</v>
      </c>
    </row>
    <row r="19" spans="1:16" s="5" customFormat="1" ht="12.75">
      <c r="A19" s="13" t="s">
        <v>9</v>
      </c>
      <c r="B19" s="12">
        <v>730000</v>
      </c>
      <c r="C19" s="139" t="e">
        <f>'Egenfin. virksomhet'!#REF!</f>
        <v>#REF!</v>
      </c>
      <c r="D19" s="5" t="e">
        <f>'Egenfin. virksomhet'!#REF!</f>
        <v>#REF!</v>
      </c>
      <c r="E19" s="5" t="e">
        <f>'Egenfin. virksomhet'!#REF!</f>
        <v>#REF!</v>
      </c>
      <c r="F19" s="5" t="e">
        <f>'Egenfin. virksomhet'!#REF!</f>
        <v>#REF!</v>
      </c>
      <c r="G19" s="5" t="e">
        <f>'Egenfin. virksomhet'!#REF!</f>
        <v>#REF!</v>
      </c>
      <c r="H19" s="167" t="e">
        <f t="shared" si="0"/>
        <v>#REF!</v>
      </c>
      <c r="I19" s="14" t="e">
        <f>'Egenfin. virksomhet'!#REF!</f>
        <v>#REF!</v>
      </c>
      <c r="J19" s="178" t="e">
        <f>'Egenfin. virksomhet'!#REF!</f>
        <v>#REF!</v>
      </c>
      <c r="K19" s="143">
        <f>-'Ekst.fin. virksomhet (4)'!O$48</f>
        <v>-99</v>
      </c>
      <c r="L19" s="143" t="e">
        <f t="shared" si="1"/>
        <v>#REF!</v>
      </c>
      <c r="M19" s="13" t="e">
        <f>'Egenfin. virksomhet'!#REF!</f>
        <v>#REF!</v>
      </c>
      <c r="N19" s="5" t="e">
        <f>'Egenfin. virksomhet'!#REF!</f>
        <v>#REF!</v>
      </c>
      <c r="O19" s="5" t="e">
        <f>'Egenfin. virksomhet'!#REF!</f>
        <v>#REF!</v>
      </c>
      <c r="P19" s="27" t="e">
        <f>'Egenfin. virksomhet'!#REF!</f>
        <v>#REF!</v>
      </c>
    </row>
    <row r="20" spans="1:16" s="5" customFormat="1" ht="12.75">
      <c r="A20" s="13" t="s">
        <v>10</v>
      </c>
      <c r="B20" s="12">
        <v>800000</v>
      </c>
      <c r="C20" s="139">
        <f>'Egenfin. virksomhet'!D50</f>
        <v>0</v>
      </c>
      <c r="D20" s="5" t="e">
        <f>'Egenfin. virksomhet'!#REF!</f>
        <v>#REF!</v>
      </c>
      <c r="E20" s="5" t="e">
        <f>'Egenfin. virksomhet'!#REF!</f>
        <v>#REF!</v>
      </c>
      <c r="F20" s="5" t="e">
        <f>'Egenfin. virksomhet'!#REF!</f>
        <v>#REF!</v>
      </c>
      <c r="G20" s="5">
        <f>'Egenfin. virksomhet'!E50</f>
        <v>7028601</v>
      </c>
      <c r="H20" s="167">
        <f t="shared" si="0"/>
        <v>0.3241594850049856</v>
      </c>
      <c r="I20" s="14" t="e">
        <f>'Egenfin. virksomhet'!#REF!</f>
        <v>#REF!</v>
      </c>
      <c r="J20" s="178">
        <f>'Egenfin. virksomhet'!J50</f>
        <v>0</v>
      </c>
      <c r="K20" s="143">
        <f>-'Ekst.fin. virksomhet (4)'!P$48</f>
        <v>-110</v>
      </c>
      <c r="L20" s="143" t="e">
        <f t="shared" si="1"/>
        <v>#REF!</v>
      </c>
      <c r="M20" s="13" t="e">
        <f>'Egenfin. virksomhet'!F50</f>
        <v>#REF!</v>
      </c>
      <c r="N20" s="5" t="e">
        <f>'Egenfin. virksomhet'!G50</f>
        <v>#REF!</v>
      </c>
      <c r="O20" s="5" t="e">
        <f>'Egenfin. virksomhet'!H50</f>
        <v>#REF!</v>
      </c>
      <c r="P20" s="27" t="e">
        <f>'Egenfin. virksomhet'!I50</f>
        <v>#REF!</v>
      </c>
    </row>
    <row r="21" spans="1:16" s="5" customFormat="1" ht="12.75">
      <c r="A21" s="13" t="s">
        <v>11</v>
      </c>
      <c r="B21" s="12">
        <v>900000</v>
      </c>
      <c r="C21" s="139">
        <f>'Egenfin. virksomhet'!D56</f>
        <v>0</v>
      </c>
      <c r="D21" s="5" t="e">
        <f>'Egenfin. virksomhet'!#REF!</f>
        <v>#REF!</v>
      </c>
      <c r="E21" s="5" t="e">
        <f>'Egenfin. virksomhet'!#REF!</f>
        <v>#REF!</v>
      </c>
      <c r="F21" s="5" t="e">
        <f>'Egenfin. virksomhet'!#REF!</f>
        <v>#REF!</v>
      </c>
      <c r="G21" s="5">
        <f>'Egenfin. virksomhet'!E56</f>
        <v>6234000</v>
      </c>
      <c r="H21" s="167">
        <f t="shared" si="0"/>
        <v>0.2875124408856158</v>
      </c>
      <c r="I21" s="14" t="e">
        <f>'Egenfin. virksomhet'!#REF!</f>
        <v>#REF!</v>
      </c>
      <c r="J21" s="178">
        <f>'Egenfin. virksomhet'!J56</f>
        <v>0</v>
      </c>
      <c r="K21" s="143">
        <f>-'Ekst.fin. virksomhet (4)'!Q$48</f>
        <v>-121</v>
      </c>
      <c r="L21" s="143" t="e">
        <f t="shared" si="1"/>
        <v>#REF!</v>
      </c>
      <c r="M21" s="13">
        <f>'Egenfin. virksomhet'!F56</f>
        <v>0</v>
      </c>
      <c r="N21" s="5">
        <f>'Egenfin. virksomhet'!G56</f>
        <v>0</v>
      </c>
      <c r="O21" s="5">
        <f>'Egenfin. virksomhet'!H56</f>
        <v>0</v>
      </c>
      <c r="P21" s="27">
        <f>'Egenfin. virksomhet'!I56</f>
        <v>0</v>
      </c>
    </row>
    <row r="22" spans="1:16" s="5" customFormat="1" ht="12.75">
      <c r="A22" s="13" t="s">
        <v>12</v>
      </c>
      <c r="B22" s="12">
        <v>990000</v>
      </c>
      <c r="C22" s="139">
        <f>'Egenfin. virksomhet'!D59</f>
        <v>0</v>
      </c>
      <c r="D22" s="5" t="e">
        <f>'Egenfin. virksomhet'!#REF!</f>
        <v>#REF!</v>
      </c>
      <c r="E22" s="5" t="e">
        <f>'Egenfin. virksomhet'!#REF!</f>
        <v>#REF!</v>
      </c>
      <c r="F22" s="5" t="e">
        <f>'Egenfin. virksomhet'!#REF!</f>
        <v>#REF!</v>
      </c>
      <c r="G22" s="5">
        <f>'Egenfin. virksomhet'!E59</f>
        <v>4600000</v>
      </c>
      <c r="H22" s="167">
        <f t="shared" si="0"/>
        <v>0.21215226629352466</v>
      </c>
      <c r="I22" s="14" t="e">
        <f>'Egenfin. virksomhet'!#REF!</f>
        <v>#REF!</v>
      </c>
      <c r="J22" s="178">
        <f>'Egenfin. virksomhet'!J59</f>
        <v>0</v>
      </c>
      <c r="K22" s="143">
        <f>-'Ekst.fin. virksomhet (4)'!R$48</f>
        <v>-132</v>
      </c>
      <c r="L22" s="143" t="e">
        <f t="shared" si="1"/>
        <v>#REF!</v>
      </c>
      <c r="M22" s="13">
        <f>'Egenfin. virksomhet'!F59</f>
        <v>0</v>
      </c>
      <c r="N22" s="5">
        <f>'Egenfin. virksomhet'!G59</f>
        <v>0</v>
      </c>
      <c r="O22" s="5">
        <f>'Egenfin. virksomhet'!H59</f>
        <v>0</v>
      </c>
      <c r="P22" s="27">
        <f>'Egenfin. virksomhet'!I59</f>
        <v>0</v>
      </c>
    </row>
    <row r="23" spans="1:16" s="21" customFormat="1" ht="13.5" thickBot="1">
      <c r="A23" s="51" t="s">
        <v>25</v>
      </c>
      <c r="B23" s="23"/>
      <c r="C23" s="141">
        <f>'Egenfin. virksomhet'!D60</f>
        <v>22510382</v>
      </c>
      <c r="D23" s="23" t="e">
        <f>'Egenfin. virksomhet'!#REF!</f>
        <v>#REF!</v>
      </c>
      <c r="E23" s="23" t="e">
        <f>'Egenfin. virksomhet'!#REF!</f>
        <v>#REF!</v>
      </c>
      <c r="F23" s="23" t="e">
        <f>'Egenfin. virksomhet'!#REF!</f>
        <v>#REF!</v>
      </c>
      <c r="G23" s="23">
        <f>'Egenfin. virksomhet'!E60</f>
        <v>21682540</v>
      </c>
      <c r="H23" s="169">
        <f t="shared" si="0"/>
        <v>1</v>
      </c>
      <c r="I23" s="142" t="e">
        <f>'Egenfin. virksomhet'!#REF!</f>
        <v>#REF!</v>
      </c>
      <c r="J23" s="180" t="e">
        <f>'Egenfin. virksomhet'!F60</f>
        <v>#REF!</v>
      </c>
      <c r="K23" s="145">
        <f>SUM(K8:K22)</f>
        <v>-798</v>
      </c>
      <c r="L23" s="145" t="e">
        <f>SUM(L8:L22)</f>
        <v>#REF!</v>
      </c>
      <c r="M23" s="22" t="e">
        <f>'Egenfin. virksomhet'!F60</f>
        <v>#REF!</v>
      </c>
      <c r="N23" s="23" t="e">
        <f>'Egenfin. virksomhet'!G60</f>
        <v>#REF!</v>
      </c>
      <c r="O23" s="23" t="e">
        <f>'Egenfin. virksomhet'!H60</f>
        <v>#REF!</v>
      </c>
      <c r="P23" s="33" t="e">
        <f>'Egenfin. virksomhet'!I60</f>
        <v>#REF!</v>
      </c>
    </row>
    <row r="24" spans="2:10" s="5" customFormat="1" ht="12.75">
      <c r="B24" s="171" t="s">
        <v>121</v>
      </c>
      <c r="D24" s="170" t="e">
        <f>D23/$G$23</f>
        <v>#REF!</v>
      </c>
      <c r="E24" s="170" t="e">
        <f>E23/$G$23</f>
        <v>#REF!</v>
      </c>
      <c r="F24" s="170" t="e">
        <f>F23/$G$23</f>
        <v>#REF!</v>
      </c>
      <c r="G24" s="170">
        <f>G23/$G$23</f>
        <v>1</v>
      </c>
      <c r="J24" s="175"/>
    </row>
    <row r="26" s="5" customFormat="1" ht="12.75">
      <c r="J26" s="175"/>
    </row>
    <row r="27" s="5" customFormat="1" ht="12.75">
      <c r="J27" s="175"/>
    </row>
    <row r="28" s="5" customFormat="1" ht="12.75">
      <c r="J28" s="175"/>
    </row>
    <row r="29" s="5" customFormat="1" ht="12.75">
      <c r="J29" s="175"/>
    </row>
    <row r="30" s="5" customFormat="1" ht="12.75">
      <c r="J30" s="175"/>
    </row>
    <row r="31" spans="2:5" ht="12.75">
      <c r="B31" s="5"/>
      <c r="C31" s="5"/>
      <c r="D31" s="5"/>
      <c r="E31" s="5"/>
    </row>
    <row r="32" s="5" customFormat="1" ht="12.75">
      <c r="J32" s="175"/>
    </row>
    <row r="33" s="5" customFormat="1" ht="12.75">
      <c r="J33" s="175"/>
    </row>
    <row r="34" s="5" customFormat="1" ht="12.75">
      <c r="J34" s="175"/>
    </row>
    <row r="35" s="5" customFormat="1" ht="12.75">
      <c r="J35" s="175"/>
    </row>
    <row r="37" s="5" customFormat="1" ht="12.75">
      <c r="J37" s="175"/>
    </row>
    <row r="38" s="5" customFormat="1" ht="12.75">
      <c r="J38" s="175"/>
    </row>
    <row r="39" s="5" customFormat="1" ht="12.75">
      <c r="J39" s="175"/>
    </row>
    <row r="40" s="5" customFormat="1" ht="12.75">
      <c r="J40" s="175"/>
    </row>
  </sheetData>
  <printOptions horizontalCentered="1"/>
  <pageMargins left="0" right="0" top="0.984251968503937" bottom="0.984251968503937" header="0.5118110236220472" footer="0.5118110236220472"/>
  <pageSetup horizontalDpi="300" verticalDpi="300" orientation="landscape" paperSize="9" r:id="rId1"/>
  <headerFooter alignWithMargins="0">
    <oddHeader>&amp;L&amp;F&amp;C&amp;A</oddHeader>
    <oddFooter>&amp;CSide &amp;P av &amp;N&amp;RUtskrift &amp;D kl &amp;T</oddFooter>
  </headerFooter>
  <colBreaks count="1" manualBreakCount="1">
    <brk id="1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2"/>
  <sheetViews>
    <sheetView workbookViewId="0" topLeftCell="A1">
      <selection activeCell="B14" sqref="B14"/>
    </sheetView>
  </sheetViews>
  <sheetFormatPr defaultColWidth="9.140625" defaultRowHeight="12.75"/>
  <cols>
    <col min="1" max="1" width="11.421875" style="0" customWidth="1"/>
    <col min="2" max="2" width="4.7109375" style="0" customWidth="1"/>
    <col min="3" max="3" width="40.28125" style="0" bestFit="1" customWidth="1"/>
  </cols>
  <sheetData>
    <row r="1" spans="1:8" s="227" customFormat="1" ht="15.75">
      <c r="A1" s="229" t="s">
        <v>150</v>
      </c>
      <c r="B1" s="229"/>
      <c r="C1" s="229"/>
      <c r="D1" s="229"/>
      <c r="E1" s="228"/>
      <c r="F1" s="228"/>
      <c r="G1" s="228"/>
      <c r="H1" s="228"/>
    </row>
    <row r="2" spans="1:8" ht="15.75">
      <c r="A2" s="218"/>
      <c r="B2" s="218"/>
      <c r="C2" s="218"/>
      <c r="D2" s="218"/>
      <c r="E2" s="220"/>
      <c r="F2" s="200"/>
      <c r="G2" s="200"/>
      <c r="H2" s="200"/>
    </row>
    <row r="3" spans="1:8" s="204" customFormat="1" ht="12.75">
      <c r="A3" s="219"/>
      <c r="B3" s="219"/>
      <c r="C3" s="219"/>
      <c r="D3" s="219"/>
      <c r="E3" s="225"/>
      <c r="F3" s="208"/>
      <c r="G3" s="208"/>
      <c r="H3" s="208"/>
    </row>
    <row r="4" spans="1:8" ht="18.75">
      <c r="A4" s="226"/>
      <c r="B4" s="226"/>
      <c r="C4" s="226"/>
      <c r="D4" s="226"/>
      <c r="E4" s="220"/>
      <c r="F4" s="200"/>
      <c r="G4" s="200"/>
      <c r="H4" s="200"/>
    </row>
    <row r="5" spans="1:8" ht="12.75">
      <c r="A5" s="203"/>
      <c r="B5" s="221"/>
      <c r="C5" s="221"/>
      <c r="D5" s="198"/>
      <c r="E5" s="203"/>
      <c r="F5" s="200"/>
      <c r="G5" s="200"/>
      <c r="H5" s="200"/>
    </row>
    <row r="6" spans="1:8" ht="12.75">
      <c r="A6" s="200"/>
      <c r="B6" s="200"/>
      <c r="C6" s="200"/>
      <c r="D6" s="202"/>
      <c r="E6" s="200"/>
      <c r="F6" s="200"/>
      <c r="G6" s="200"/>
      <c r="H6" s="200"/>
    </row>
    <row r="7" spans="1:8" ht="12.75">
      <c r="A7" s="200"/>
      <c r="B7" s="200"/>
      <c r="C7" s="200"/>
      <c r="D7" s="202"/>
      <c r="E7" s="200"/>
      <c r="F7" s="200"/>
      <c r="G7" s="200"/>
      <c r="H7" s="200"/>
    </row>
    <row r="8" spans="1:8" ht="12.75">
      <c r="A8" s="200"/>
      <c r="B8" s="200"/>
      <c r="C8" s="200"/>
      <c r="D8" s="202"/>
      <c r="E8" s="200"/>
      <c r="F8" s="200"/>
      <c r="G8" s="200"/>
      <c r="H8" s="200"/>
    </row>
    <row r="9" spans="1:8" ht="12.75">
      <c r="A9" s="200"/>
      <c r="B9" s="200"/>
      <c r="C9" s="200"/>
      <c r="D9" s="202"/>
      <c r="E9" s="200"/>
      <c r="F9" s="200"/>
      <c r="G9" s="200"/>
      <c r="H9" s="200"/>
    </row>
    <row r="10" spans="1:8" ht="12.75">
      <c r="A10" s="200"/>
      <c r="B10" s="222"/>
      <c r="C10" s="222"/>
      <c r="D10" s="223"/>
      <c r="E10" s="200"/>
      <c r="F10" s="200"/>
      <c r="G10" s="200"/>
      <c r="H10" s="200"/>
    </row>
    <row r="11" spans="1:8" ht="12.75">
      <c r="A11" s="200"/>
      <c r="B11" s="200"/>
      <c r="C11" s="202"/>
      <c r="D11" s="200"/>
      <c r="E11" s="200"/>
      <c r="F11" s="200"/>
      <c r="G11" s="200"/>
      <c r="H11" s="200"/>
    </row>
    <row r="12" spans="1:8" ht="12.75">
      <c r="A12" s="200"/>
      <c r="B12" s="200"/>
      <c r="C12" s="202"/>
      <c r="D12" s="200"/>
      <c r="E12" s="200"/>
      <c r="F12" s="200"/>
      <c r="G12" s="200"/>
      <c r="H12" s="200"/>
    </row>
    <row r="13" spans="1:8" ht="12.75">
      <c r="A13" s="200"/>
      <c r="B13" s="200"/>
      <c r="C13" s="202"/>
      <c r="D13" s="200"/>
      <c r="E13" s="200"/>
      <c r="F13" s="200"/>
      <c r="G13" s="200"/>
      <c r="H13" s="200"/>
    </row>
    <row r="14" spans="1:8" ht="12.75">
      <c r="A14" s="200"/>
      <c r="B14" s="200"/>
      <c r="C14" s="202"/>
      <c r="D14" s="200"/>
      <c r="E14" s="200"/>
      <c r="F14" s="200"/>
      <c r="G14" s="200"/>
      <c r="H14" s="200"/>
    </row>
    <row r="15" spans="1:8" ht="12.75">
      <c r="A15" s="203"/>
      <c r="B15" s="200"/>
      <c r="C15" s="202"/>
      <c r="D15" s="200"/>
      <c r="E15" s="200"/>
      <c r="F15" s="200"/>
      <c r="G15" s="200"/>
      <c r="H15" s="200"/>
    </row>
    <row r="16" spans="1:8" ht="12.75">
      <c r="A16" s="200"/>
      <c r="B16" s="207"/>
      <c r="C16" s="200"/>
      <c r="D16" s="200"/>
      <c r="E16" s="200"/>
      <c r="F16" s="200"/>
      <c r="G16" s="200"/>
      <c r="H16" s="200"/>
    </row>
    <row r="17" spans="1:8" ht="12.75">
      <c r="A17" s="200"/>
      <c r="B17" s="208"/>
      <c r="C17" s="200"/>
      <c r="D17" s="202"/>
      <c r="E17" s="200"/>
      <c r="F17" s="200"/>
      <c r="G17" s="200"/>
      <c r="H17" s="200"/>
    </row>
    <row r="18" spans="1:8" ht="12.75">
      <c r="A18" s="200"/>
      <c r="B18" s="208"/>
      <c r="C18" s="200"/>
      <c r="D18" s="202"/>
      <c r="E18" s="200"/>
      <c r="F18" s="200"/>
      <c r="G18" s="200"/>
      <c r="H18" s="200"/>
    </row>
    <row r="19" spans="1:8" ht="12.75">
      <c r="A19" s="200"/>
      <c r="B19" s="208"/>
      <c r="C19" s="200"/>
      <c r="D19" s="202"/>
      <c r="E19" s="200"/>
      <c r="F19" s="200"/>
      <c r="G19" s="200"/>
      <c r="H19" s="200"/>
    </row>
    <row r="20" spans="1:8" ht="12.75">
      <c r="A20" s="200"/>
      <c r="B20" s="208"/>
      <c r="C20" s="200"/>
      <c r="D20" s="202"/>
      <c r="E20" s="200"/>
      <c r="F20" s="200"/>
      <c r="G20" s="200"/>
      <c r="H20" s="200"/>
    </row>
    <row r="21" spans="1:8" ht="12.75">
      <c r="A21" s="200"/>
      <c r="B21" s="208"/>
      <c r="C21" s="200"/>
      <c r="D21" s="202"/>
      <c r="E21" s="200"/>
      <c r="F21" s="200"/>
      <c r="G21" s="200"/>
      <c r="H21" s="200"/>
    </row>
    <row r="22" spans="1:8" ht="12.75">
      <c r="A22" s="200"/>
      <c r="B22" s="208"/>
      <c r="C22" s="200"/>
      <c r="D22" s="202"/>
      <c r="E22" s="200"/>
      <c r="F22" s="200"/>
      <c r="G22" s="200"/>
      <c r="H22" s="200"/>
    </row>
    <row r="23" spans="1:8" ht="12.75">
      <c r="A23" s="200"/>
      <c r="B23" s="208"/>
      <c r="C23" s="200"/>
      <c r="D23" s="202"/>
      <c r="E23" s="200"/>
      <c r="F23" s="200"/>
      <c r="G23" s="200"/>
      <c r="H23" s="200"/>
    </row>
    <row r="24" spans="1:8" ht="12.75">
      <c r="A24" s="200"/>
      <c r="B24" s="208"/>
      <c r="C24" s="200"/>
      <c r="D24" s="202"/>
      <c r="E24" s="200"/>
      <c r="F24" s="200"/>
      <c r="G24" s="200"/>
      <c r="H24" s="200"/>
    </row>
    <row r="25" spans="1:8" ht="12.75">
      <c r="A25" s="200"/>
      <c r="B25" s="208"/>
      <c r="C25" s="200"/>
      <c r="D25" s="202"/>
      <c r="E25" s="200"/>
      <c r="F25" s="200"/>
      <c r="G25" s="200"/>
      <c r="H25" s="200"/>
    </row>
    <row r="26" spans="1:8" ht="12.75">
      <c r="A26" s="200"/>
      <c r="B26" s="208"/>
      <c r="C26" s="200"/>
      <c r="D26" s="202"/>
      <c r="E26" s="200"/>
      <c r="F26" s="200"/>
      <c r="G26" s="200"/>
      <c r="H26" s="200"/>
    </row>
    <row r="27" spans="1:8" ht="12.75">
      <c r="A27" s="200"/>
      <c r="B27" s="203"/>
      <c r="C27" s="224"/>
      <c r="D27" s="224"/>
      <c r="E27" s="200"/>
      <c r="F27" s="200"/>
      <c r="G27" s="200"/>
      <c r="H27" s="200"/>
    </row>
    <row r="28" spans="1:8" ht="12.75">
      <c r="A28" s="200"/>
      <c r="B28" s="200"/>
      <c r="C28" s="202"/>
      <c r="D28" s="200"/>
      <c r="E28" s="200"/>
      <c r="F28" s="200"/>
      <c r="G28" s="200"/>
      <c r="H28" s="200"/>
    </row>
    <row r="29" spans="1:8" ht="12.75">
      <c r="A29" s="200"/>
      <c r="B29" s="200"/>
      <c r="C29" s="202"/>
      <c r="D29" s="200"/>
      <c r="E29" s="200"/>
      <c r="F29" s="200"/>
      <c r="G29" s="200"/>
      <c r="H29" s="200"/>
    </row>
    <row r="30" spans="1:8" ht="12.75">
      <c r="A30" s="200"/>
      <c r="B30" s="200"/>
      <c r="C30" s="202"/>
      <c r="D30" s="200"/>
      <c r="E30" s="200"/>
      <c r="F30" s="200"/>
      <c r="G30" s="200"/>
      <c r="H30" s="200"/>
    </row>
    <row r="31" spans="1:7" ht="12.75">
      <c r="A31" s="200"/>
      <c r="B31" s="200"/>
      <c r="C31" s="202"/>
      <c r="D31" s="200"/>
      <c r="E31" s="200"/>
      <c r="F31" s="200"/>
      <c r="G31" s="200"/>
    </row>
    <row r="32" spans="1:7" ht="12.75">
      <c r="A32" s="200"/>
      <c r="B32" s="200"/>
      <c r="C32" s="202"/>
      <c r="D32" s="200"/>
      <c r="E32" s="200"/>
      <c r="F32" s="200"/>
      <c r="G32" s="200"/>
    </row>
    <row r="33" spans="1:7" ht="12.75">
      <c r="A33" s="200"/>
      <c r="B33" s="200"/>
      <c r="C33" s="202"/>
      <c r="D33" s="200"/>
      <c r="E33" s="200"/>
      <c r="F33" s="200"/>
      <c r="G33" s="200"/>
    </row>
    <row r="34" ht="12.75">
      <c r="C34" s="195"/>
    </row>
    <row r="35" ht="12.75">
      <c r="C35" s="195"/>
    </row>
    <row r="36" ht="12.75">
      <c r="C36" s="195"/>
    </row>
    <row r="37" ht="12.75">
      <c r="C37" s="195"/>
    </row>
    <row r="38" ht="12.75">
      <c r="C38" s="195"/>
    </row>
    <row r="39" ht="12.75">
      <c r="C39" s="195"/>
    </row>
    <row r="40" ht="12.75">
      <c r="C40" s="195"/>
    </row>
    <row r="41" ht="12.75">
      <c r="C41" s="195"/>
    </row>
    <row r="42" ht="12.75">
      <c r="C42" s="195"/>
    </row>
    <row r="43" ht="12.75">
      <c r="C43" s="195"/>
    </row>
    <row r="44" ht="12.75">
      <c r="C44" s="195"/>
    </row>
    <row r="45" ht="12.75">
      <c r="C45" s="195"/>
    </row>
    <row r="46" ht="12.75">
      <c r="C46" s="195"/>
    </row>
    <row r="47" ht="12.75">
      <c r="C47" s="195"/>
    </row>
    <row r="48" ht="12.75">
      <c r="C48" s="195"/>
    </row>
    <row r="49" ht="12.75">
      <c r="C49" s="195"/>
    </row>
    <row r="50" ht="12.75">
      <c r="C50" s="195"/>
    </row>
    <row r="51" ht="12.75">
      <c r="C51" s="195"/>
    </row>
    <row r="52" ht="12.75">
      <c r="C52" s="195"/>
    </row>
    <row r="53" ht="12.75">
      <c r="C53" s="195"/>
    </row>
    <row r="54" ht="12.75">
      <c r="C54" s="195"/>
    </row>
    <row r="55" ht="12.75">
      <c r="C55" s="195"/>
    </row>
    <row r="56" ht="12.75">
      <c r="C56" s="195"/>
    </row>
    <row r="57" ht="12.75">
      <c r="C57" s="195"/>
    </row>
    <row r="58" ht="12.75">
      <c r="C58" s="195"/>
    </row>
    <row r="59" ht="12.75">
      <c r="C59" s="195"/>
    </row>
    <row r="60" ht="12.75">
      <c r="C60" s="195"/>
    </row>
    <row r="61" ht="12.75">
      <c r="C61" s="195"/>
    </row>
    <row r="62" ht="12.75">
      <c r="C62" s="195"/>
    </row>
    <row r="63" ht="12.75">
      <c r="C63" s="195"/>
    </row>
    <row r="64" ht="12.75">
      <c r="C64" s="195"/>
    </row>
    <row r="65" ht="12.75">
      <c r="C65" s="195"/>
    </row>
    <row r="66" ht="12.75">
      <c r="C66" s="195"/>
    </row>
    <row r="67" ht="12.75">
      <c r="C67" s="195"/>
    </row>
    <row r="68" ht="12.75">
      <c r="C68" s="195"/>
    </row>
    <row r="69" ht="12.75">
      <c r="C69" s="195"/>
    </row>
    <row r="70" ht="12.75">
      <c r="C70" s="195"/>
    </row>
    <row r="71" ht="12.75">
      <c r="C71" s="195"/>
    </row>
    <row r="72" ht="12.75">
      <c r="C72" s="195"/>
    </row>
    <row r="73" ht="12.75">
      <c r="C73" s="195"/>
    </row>
    <row r="74" ht="12.75">
      <c r="C74" s="195"/>
    </row>
    <row r="75" ht="12.75">
      <c r="C75" s="195"/>
    </row>
    <row r="76" ht="12.75">
      <c r="C76" s="195"/>
    </row>
    <row r="77" ht="12.75">
      <c r="C77" s="195"/>
    </row>
    <row r="78" ht="12.75">
      <c r="C78" s="195"/>
    </row>
    <row r="79" ht="12.75">
      <c r="C79" s="195"/>
    </row>
    <row r="80" ht="12.75">
      <c r="C80" s="195"/>
    </row>
    <row r="81" ht="12.75">
      <c r="C81" s="195"/>
    </row>
    <row r="82" ht="12.75">
      <c r="C82" s="195"/>
    </row>
    <row r="83" ht="12.75">
      <c r="C83" s="195"/>
    </row>
    <row r="84" ht="12.75">
      <c r="C84" s="195"/>
    </row>
    <row r="85" ht="12.75">
      <c r="C85" s="195"/>
    </row>
    <row r="86" ht="12.75">
      <c r="C86" s="195"/>
    </row>
    <row r="87" ht="12.75">
      <c r="C87" s="195"/>
    </row>
    <row r="88" ht="12.75">
      <c r="C88" s="195"/>
    </row>
    <row r="89" ht="12.75">
      <c r="C89" s="195"/>
    </row>
    <row r="90" ht="12.75">
      <c r="C90" s="195"/>
    </row>
    <row r="91" ht="12.75">
      <c r="C91" s="195"/>
    </row>
    <row r="92" ht="12.75">
      <c r="C92" s="195"/>
    </row>
    <row r="93" ht="12.75">
      <c r="C93" s="195"/>
    </row>
    <row r="94" ht="12.75">
      <c r="C94" s="195"/>
    </row>
    <row r="95" ht="12.75">
      <c r="C95" s="195"/>
    </row>
    <row r="96" ht="12.75">
      <c r="C96" s="195"/>
    </row>
    <row r="97" ht="12.75">
      <c r="C97" s="195"/>
    </row>
    <row r="98" ht="12.75">
      <c r="C98" s="195"/>
    </row>
    <row r="99" ht="12.75">
      <c r="C99" s="195"/>
    </row>
    <row r="100" ht="12.75">
      <c r="C100" s="195"/>
    </row>
    <row r="101" ht="12.75">
      <c r="C101" s="195"/>
    </row>
    <row r="102" ht="12.75">
      <c r="C102" s="195"/>
    </row>
    <row r="103" ht="12.75">
      <c r="C103" s="195"/>
    </row>
    <row r="104" ht="12.75">
      <c r="C104" s="195"/>
    </row>
    <row r="105" ht="12.75">
      <c r="C105" s="195"/>
    </row>
    <row r="106" ht="12.75">
      <c r="C106" s="195"/>
    </row>
    <row r="107" ht="12.75">
      <c r="C107" s="195"/>
    </row>
    <row r="108" ht="12.75">
      <c r="C108" s="195"/>
    </row>
    <row r="109" ht="12.75">
      <c r="C109" s="195"/>
    </row>
    <row r="110" ht="12.75">
      <c r="C110" s="195"/>
    </row>
    <row r="111" ht="12.75">
      <c r="C111" s="195"/>
    </row>
    <row r="112" ht="12.75">
      <c r="C112" s="195"/>
    </row>
    <row r="113" ht="12.75">
      <c r="C113" s="195"/>
    </row>
    <row r="114" ht="12.75">
      <c r="C114" s="195"/>
    </row>
    <row r="115" ht="12.75">
      <c r="C115" s="195"/>
    </row>
    <row r="116" ht="12.75">
      <c r="C116" s="195"/>
    </row>
    <row r="117" ht="12.75">
      <c r="C117" s="195"/>
    </row>
    <row r="118" ht="12.75">
      <c r="C118" s="195"/>
    </row>
    <row r="119" ht="12.75">
      <c r="C119" s="195"/>
    </row>
    <row r="120" ht="12.75">
      <c r="C120" s="195"/>
    </row>
    <row r="121" ht="12.75">
      <c r="C121" s="195"/>
    </row>
    <row r="122" ht="12.75">
      <c r="C122" s="195"/>
    </row>
    <row r="123" ht="12.75">
      <c r="C123" s="195"/>
    </row>
    <row r="124" ht="12.75">
      <c r="C124" s="195"/>
    </row>
    <row r="125" ht="12.75">
      <c r="C125" s="195"/>
    </row>
    <row r="126" ht="12.75">
      <c r="C126" s="195"/>
    </row>
    <row r="127" ht="12.75">
      <c r="C127" s="195"/>
    </row>
    <row r="128" ht="12.75">
      <c r="C128" s="195"/>
    </row>
    <row r="129" ht="12.75">
      <c r="C129" s="195"/>
    </row>
    <row r="130" ht="12.75">
      <c r="C130" s="195"/>
    </row>
    <row r="131" ht="12.75">
      <c r="C131" s="195"/>
    </row>
    <row r="132" ht="12.75">
      <c r="C132" s="195"/>
    </row>
    <row r="133" ht="12.75">
      <c r="C133" s="195"/>
    </row>
    <row r="134" ht="12.75">
      <c r="C134" s="195"/>
    </row>
    <row r="135" ht="12.75">
      <c r="C135" s="195"/>
    </row>
    <row r="136" ht="12.75">
      <c r="C136" s="195"/>
    </row>
    <row r="137" ht="12.75">
      <c r="C137" s="195"/>
    </row>
    <row r="138" ht="12.75">
      <c r="C138" s="195"/>
    </row>
    <row r="139" ht="12.75">
      <c r="C139" s="195"/>
    </row>
    <row r="140" ht="12.75">
      <c r="C140" s="195"/>
    </row>
    <row r="141" ht="12.75">
      <c r="C141" s="195"/>
    </row>
    <row r="142" ht="12.75">
      <c r="C142" s="195"/>
    </row>
    <row r="143" ht="12.75">
      <c r="C143" s="195"/>
    </row>
    <row r="144" ht="12.75">
      <c r="C144" s="195"/>
    </row>
    <row r="145" ht="12.75">
      <c r="C145" s="195"/>
    </row>
    <row r="146" ht="12.75">
      <c r="C146" s="195"/>
    </row>
    <row r="147" ht="12.75">
      <c r="C147" s="195"/>
    </row>
    <row r="148" ht="12.75">
      <c r="C148" s="195"/>
    </row>
    <row r="149" ht="12.75">
      <c r="C149" s="195"/>
    </row>
    <row r="150" ht="12.75">
      <c r="C150" s="195"/>
    </row>
    <row r="151" ht="12.75">
      <c r="C151" s="195"/>
    </row>
    <row r="152" ht="12.75">
      <c r="C152" s="195"/>
    </row>
    <row r="153" ht="12.75">
      <c r="C153" s="195"/>
    </row>
    <row r="154" ht="12.75">
      <c r="C154" s="195"/>
    </row>
    <row r="155" ht="12.75">
      <c r="C155" s="195"/>
    </row>
    <row r="156" ht="12.75">
      <c r="C156" s="195"/>
    </row>
    <row r="157" ht="12.75">
      <c r="C157" s="195"/>
    </row>
    <row r="158" ht="12.75">
      <c r="C158" s="195"/>
    </row>
    <row r="159" ht="12.75">
      <c r="C159" s="195"/>
    </row>
    <row r="160" ht="12.75">
      <c r="C160" s="195"/>
    </row>
    <row r="161" ht="12.75">
      <c r="C161" s="195"/>
    </row>
    <row r="162" ht="12.75">
      <c r="C162" s="195"/>
    </row>
    <row r="163" ht="12.75">
      <c r="C163" s="195"/>
    </row>
    <row r="164" ht="12.75">
      <c r="C164" s="195"/>
    </row>
    <row r="165" ht="12.75">
      <c r="C165" s="195"/>
    </row>
    <row r="166" ht="12.75">
      <c r="C166" s="195"/>
    </row>
    <row r="167" ht="12.75">
      <c r="C167" s="195"/>
    </row>
    <row r="168" ht="12.75">
      <c r="C168" s="195"/>
    </row>
    <row r="169" ht="12.75">
      <c r="C169" s="195"/>
    </row>
    <row r="170" ht="12.75">
      <c r="C170" s="195"/>
    </row>
    <row r="171" ht="12.75">
      <c r="C171" s="195"/>
    </row>
    <row r="172" ht="12.75">
      <c r="C172" s="195"/>
    </row>
    <row r="173" ht="12.75">
      <c r="C173" s="195"/>
    </row>
    <row r="174" ht="12.75">
      <c r="C174" s="195"/>
    </row>
    <row r="175" ht="12.75">
      <c r="C175" s="195"/>
    </row>
    <row r="176" ht="12.75">
      <c r="C176" s="195"/>
    </row>
    <row r="177" ht="12.75">
      <c r="C177" s="195"/>
    </row>
    <row r="178" ht="12.75">
      <c r="C178" s="195"/>
    </row>
    <row r="179" ht="12.75">
      <c r="C179" s="195"/>
    </row>
    <row r="180" ht="12.75">
      <c r="C180" s="195"/>
    </row>
    <row r="181" ht="12.75">
      <c r="C181" s="195"/>
    </row>
    <row r="182" ht="12.75">
      <c r="C182" s="195"/>
    </row>
    <row r="183" ht="12.75">
      <c r="C183" s="195"/>
    </row>
    <row r="184" ht="12.75">
      <c r="C184" s="195"/>
    </row>
    <row r="185" ht="12.75">
      <c r="C185" s="195"/>
    </row>
    <row r="186" ht="12.75">
      <c r="C186" s="195"/>
    </row>
    <row r="187" ht="12.75">
      <c r="C187" s="195"/>
    </row>
    <row r="188" ht="12.75">
      <c r="C188" s="195"/>
    </row>
    <row r="189" ht="12.75">
      <c r="C189" s="195"/>
    </row>
    <row r="190" ht="12.75">
      <c r="C190" s="195"/>
    </row>
    <row r="191" ht="12.75">
      <c r="C191" s="195"/>
    </row>
    <row r="192" ht="12.75">
      <c r="C192" s="195"/>
    </row>
    <row r="193" ht="12.75">
      <c r="C193" s="195"/>
    </row>
    <row r="194" ht="12.75">
      <c r="C194" s="195"/>
    </row>
    <row r="195" ht="12.75">
      <c r="C195" s="195"/>
    </row>
    <row r="196" ht="12.75">
      <c r="C196" s="195"/>
    </row>
    <row r="197" ht="12.75">
      <c r="C197" s="195"/>
    </row>
    <row r="198" ht="12.75">
      <c r="C198" s="195"/>
    </row>
    <row r="199" ht="12.75">
      <c r="C199" s="195"/>
    </row>
    <row r="200" ht="12.75">
      <c r="C200" s="195"/>
    </row>
    <row r="201" ht="12.75">
      <c r="C201" s="195"/>
    </row>
    <row r="202" ht="12.75">
      <c r="C202" s="195"/>
    </row>
    <row r="203" ht="12.75">
      <c r="C203" s="195"/>
    </row>
    <row r="204" ht="12.75">
      <c r="C204" s="195"/>
    </row>
    <row r="205" ht="12.75">
      <c r="C205" s="195"/>
    </row>
    <row r="206" ht="12.75">
      <c r="C206" s="195"/>
    </row>
    <row r="207" ht="12.75">
      <c r="C207" s="195"/>
    </row>
    <row r="208" ht="12.75">
      <c r="C208" s="195"/>
    </row>
    <row r="209" ht="12.75">
      <c r="C209" s="195"/>
    </row>
    <row r="210" ht="12.75">
      <c r="C210" s="195"/>
    </row>
    <row r="211" ht="12.75">
      <c r="C211" s="195"/>
    </row>
    <row r="212" ht="12.75">
      <c r="C212" s="195"/>
    </row>
    <row r="213" ht="12.75">
      <c r="C213" s="195"/>
    </row>
    <row r="214" ht="12.75">
      <c r="C214" s="195"/>
    </row>
    <row r="215" ht="12.75">
      <c r="C215" s="195"/>
    </row>
    <row r="216" ht="12.75">
      <c r="C216" s="195"/>
    </row>
    <row r="217" ht="12.75">
      <c r="C217" s="195"/>
    </row>
    <row r="218" ht="12.75">
      <c r="C218" s="195"/>
    </row>
    <row r="219" ht="12.75">
      <c r="C219" s="195"/>
    </row>
    <row r="220" ht="12.75">
      <c r="C220" s="195"/>
    </row>
    <row r="221" ht="12.75">
      <c r="C221" s="195"/>
    </row>
    <row r="222" ht="12.75">
      <c r="C222" s="195"/>
    </row>
    <row r="223" ht="12.75">
      <c r="C223" s="195"/>
    </row>
    <row r="224" ht="12.75">
      <c r="C224" s="195"/>
    </row>
    <row r="225" ht="12.75">
      <c r="C225" s="195"/>
    </row>
    <row r="226" ht="12.75">
      <c r="C226" s="195"/>
    </row>
    <row r="227" ht="12.75">
      <c r="C227" s="195"/>
    </row>
    <row r="228" ht="12.75">
      <c r="C228" s="195"/>
    </row>
    <row r="229" ht="12.75">
      <c r="C229" s="195"/>
    </row>
    <row r="230" ht="12.75">
      <c r="C230" s="195"/>
    </row>
    <row r="231" ht="12.75">
      <c r="C231" s="195"/>
    </row>
    <row r="232" ht="12.75">
      <c r="C232" s="195"/>
    </row>
    <row r="233" ht="12.75">
      <c r="C233" s="195"/>
    </row>
    <row r="234" ht="12.75">
      <c r="C234" s="195"/>
    </row>
    <row r="235" ht="12.75">
      <c r="C235" s="195"/>
    </row>
    <row r="236" ht="12.75">
      <c r="C236" s="195"/>
    </row>
    <row r="237" ht="12.75">
      <c r="C237" s="195"/>
    </row>
    <row r="238" ht="12.75">
      <c r="C238" s="195"/>
    </row>
    <row r="239" ht="12.75">
      <c r="C239" s="195"/>
    </row>
    <row r="240" ht="12.75">
      <c r="C240" s="195"/>
    </row>
    <row r="241" ht="12.75">
      <c r="C241" s="195"/>
    </row>
    <row r="242" ht="12.75">
      <c r="C242" s="195"/>
    </row>
    <row r="243" ht="12.75">
      <c r="C243" s="195"/>
    </row>
    <row r="244" ht="12.75">
      <c r="C244" s="195"/>
    </row>
    <row r="245" ht="12.75">
      <c r="C245" s="195"/>
    </row>
    <row r="246" ht="12.75">
      <c r="C246" s="195"/>
    </row>
    <row r="247" ht="12.75">
      <c r="C247" s="195"/>
    </row>
    <row r="248" ht="12.75">
      <c r="C248" s="195"/>
    </row>
    <row r="249" ht="12.75">
      <c r="C249" s="195"/>
    </row>
    <row r="250" ht="12.75">
      <c r="C250" s="195"/>
    </row>
    <row r="251" ht="12.75">
      <c r="C251" s="195"/>
    </row>
    <row r="252" ht="12.75">
      <c r="C252" s="19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42"/>
  <sheetViews>
    <sheetView workbookViewId="0" topLeftCell="A1">
      <selection activeCell="D28" sqref="D28"/>
    </sheetView>
  </sheetViews>
  <sheetFormatPr defaultColWidth="9.140625" defaultRowHeight="12.75"/>
  <cols>
    <col min="1" max="1" width="3.28125" style="29" customWidth="1"/>
    <col min="2" max="2" width="28.00390625" style="4" customWidth="1"/>
    <col min="3" max="3" width="7.57421875" style="4" customWidth="1"/>
    <col min="4" max="4" width="12.140625" style="4" customWidth="1"/>
    <col min="5" max="10" width="9.8515625" style="4" customWidth="1"/>
    <col min="11" max="11" width="12.57421875" style="4" customWidth="1"/>
    <col min="12" max="12" width="9.57421875" style="4" customWidth="1"/>
    <col min="13" max="13" width="9.8515625" style="5" customWidth="1"/>
    <col min="14" max="14" width="9.8515625" style="4" customWidth="1"/>
    <col min="15" max="15" width="9.8515625" style="5" customWidth="1"/>
    <col min="16" max="16384" width="11.421875" style="4" customWidth="1"/>
  </cols>
  <sheetData>
    <row r="1" spans="1:26" s="91" customFormat="1" ht="18.75">
      <c r="A1" s="138" t="s">
        <v>63</v>
      </c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ht="18.75">
      <c r="A2" s="25"/>
      <c r="H2" s="5"/>
      <c r="I2" s="5"/>
      <c r="J2" s="5"/>
      <c r="K2" s="5"/>
      <c r="L2" s="5"/>
      <c r="N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15" s="39" customFormat="1" ht="18.75">
      <c r="A3" s="45"/>
      <c r="C3" s="39" t="s">
        <v>51</v>
      </c>
      <c r="D3" s="38" t="s">
        <v>21</v>
      </c>
      <c r="F3" s="57"/>
      <c r="G3" s="9" t="s">
        <v>20</v>
      </c>
      <c r="K3" s="40" t="s">
        <v>38</v>
      </c>
      <c r="L3" s="9" t="s">
        <v>53</v>
      </c>
      <c r="O3" s="46"/>
    </row>
    <row r="4" spans="3:15" s="39" customFormat="1" ht="12.75">
      <c r="C4" s="41" t="s">
        <v>52</v>
      </c>
      <c r="D4" s="47" t="s">
        <v>59</v>
      </c>
      <c r="E4" s="39" t="s">
        <v>60</v>
      </c>
      <c r="F4" s="57" t="s">
        <v>25</v>
      </c>
      <c r="G4" s="39" t="s">
        <v>22</v>
      </c>
      <c r="H4" s="39" t="s">
        <v>23</v>
      </c>
      <c r="I4" s="39" t="s">
        <v>24</v>
      </c>
      <c r="J4" s="39" t="s">
        <v>25</v>
      </c>
      <c r="K4" s="40" t="s">
        <v>39</v>
      </c>
      <c r="L4" s="39" t="s">
        <v>26</v>
      </c>
      <c r="M4" s="39" t="s">
        <v>27</v>
      </c>
      <c r="N4" s="39" t="s">
        <v>28</v>
      </c>
      <c r="O4" s="46" t="s">
        <v>25</v>
      </c>
    </row>
    <row r="5" spans="4:15" s="42" customFormat="1" ht="13.5" thickBot="1">
      <c r="D5" s="50" t="s">
        <v>64</v>
      </c>
      <c r="E5" s="42" t="s">
        <v>65</v>
      </c>
      <c r="F5" s="49" t="s">
        <v>61</v>
      </c>
      <c r="G5" s="42" t="s">
        <v>49</v>
      </c>
      <c r="H5" s="42" t="s">
        <v>48</v>
      </c>
      <c r="I5" s="42" t="s">
        <v>47</v>
      </c>
      <c r="J5" s="48" t="s">
        <v>62</v>
      </c>
      <c r="K5" s="43" t="s">
        <v>58</v>
      </c>
      <c r="O5" s="44"/>
    </row>
    <row r="6" spans="1:15" s="5" customFormat="1" ht="15.75">
      <c r="A6" s="26" t="s">
        <v>54</v>
      </c>
      <c r="C6" s="12"/>
      <c r="D6" s="13"/>
      <c r="E6" s="56"/>
      <c r="F6" s="58"/>
      <c r="K6" s="34"/>
      <c r="O6" s="27"/>
    </row>
    <row r="7" spans="1:15" s="5" customFormat="1" ht="13.5" customHeight="1">
      <c r="A7" s="26"/>
      <c r="B7" s="5" t="s">
        <v>40</v>
      </c>
      <c r="C7" s="28" t="s">
        <v>42</v>
      </c>
      <c r="D7" s="13" t="e">
        <f>'Egenfin. virksomhet'!#REF!</f>
        <v>#REF!</v>
      </c>
      <c r="E7" s="5" t="e">
        <f>'Egenfin. virksomhet'!#REF!</f>
        <v>#REF!</v>
      </c>
      <c r="F7" s="58">
        <f>'Egenfin. virksomhet'!D14</f>
        <v>22510382</v>
      </c>
      <c r="G7" s="5" t="e">
        <f>'Egenfin. virksomhet'!#REF!</f>
        <v>#REF!</v>
      </c>
      <c r="H7" s="5" t="e">
        <f>'Egenfin. virksomhet'!#REF!</f>
        <v>#REF!</v>
      </c>
      <c r="I7" s="5" t="e">
        <f>'Egenfin. virksomhet'!#REF!</f>
        <v>#REF!</v>
      </c>
      <c r="J7" s="5" t="e">
        <f>'Egenfin. virksomhet'!#REF!</f>
        <v>#REF!</v>
      </c>
      <c r="K7" s="34" t="e">
        <f>'Egenfin. virksomhet'!#REF!</f>
        <v>#REF!</v>
      </c>
      <c r="L7" s="5" t="e">
        <f>'Egenfin. virksomhet'!F14</f>
        <v>#REF!</v>
      </c>
      <c r="M7" s="5">
        <f>'Egenfin. virksomhet'!G14</f>
        <v>0</v>
      </c>
      <c r="N7" s="5">
        <f>'Egenfin. virksomhet'!H14</f>
        <v>0</v>
      </c>
      <c r="O7" s="27" t="e">
        <f>'Egenfin. virksomhet'!I14</f>
        <v>#REF!</v>
      </c>
    </row>
    <row r="8" spans="1:15" s="5" customFormat="1" ht="12.75">
      <c r="A8" s="9"/>
      <c r="B8" s="5" t="s">
        <v>0</v>
      </c>
      <c r="C8" s="12">
        <v>100000</v>
      </c>
      <c r="D8" s="13" t="e">
        <f>'Egenfin. virksomhet'!#REF!</f>
        <v>#REF!</v>
      </c>
      <c r="E8" s="5" t="e">
        <f>'Egenfin. virksomhet'!#REF!</f>
        <v>#REF!</v>
      </c>
      <c r="F8" s="58">
        <f>'Egenfin. virksomhet'!D27</f>
        <v>0</v>
      </c>
      <c r="G8" s="5" t="e">
        <f>'Egenfin. virksomhet'!#REF!</f>
        <v>#REF!</v>
      </c>
      <c r="H8" s="5" t="e">
        <f>'Egenfin. virksomhet'!#REF!</f>
        <v>#REF!</v>
      </c>
      <c r="I8" s="5" t="e">
        <f>'Egenfin. virksomhet'!#REF!</f>
        <v>#REF!</v>
      </c>
      <c r="J8" s="5">
        <f>'Egenfin. virksomhet'!E27</f>
        <v>2228301</v>
      </c>
      <c r="K8" s="34" t="e">
        <f>'Egenfin. virksomhet'!#REF!</f>
        <v>#REF!</v>
      </c>
      <c r="L8" s="5">
        <f>'Egenfin. virksomhet'!F27</f>
        <v>0</v>
      </c>
      <c r="M8" s="5">
        <f>'Egenfin. virksomhet'!G27</f>
        <v>0</v>
      </c>
      <c r="N8" s="5">
        <f>'Egenfin. virksomhet'!H27</f>
        <v>0</v>
      </c>
      <c r="O8" s="27">
        <f>'Egenfin. virksomhet'!I27</f>
        <v>0</v>
      </c>
    </row>
    <row r="9" spans="1:15" s="5" customFormat="1" ht="12.75">
      <c r="A9" s="9"/>
      <c r="B9" s="5" t="s">
        <v>1</v>
      </c>
      <c r="C9" s="12">
        <v>400000</v>
      </c>
      <c r="D9" s="13" t="e">
        <f>'Egenfin. virksomhet'!#REF!</f>
        <v>#REF!</v>
      </c>
      <c r="E9" s="5" t="e">
        <f>'Egenfin. virksomhet'!#REF!</f>
        <v>#REF!</v>
      </c>
      <c r="F9" s="58">
        <f>'Egenfin. virksomhet'!D31</f>
        <v>0</v>
      </c>
      <c r="G9" s="5" t="e">
        <f>'Egenfin. virksomhet'!#REF!</f>
        <v>#REF!</v>
      </c>
      <c r="H9" s="5" t="e">
        <f>'Egenfin. virksomhet'!#REF!</f>
        <v>#REF!</v>
      </c>
      <c r="I9" s="5" t="e">
        <f>'Egenfin. virksomhet'!#REF!</f>
        <v>#REF!</v>
      </c>
      <c r="J9" s="5">
        <f>'Egenfin. virksomhet'!E31</f>
        <v>941638</v>
      </c>
      <c r="K9" s="34" t="e">
        <f>'Egenfin. virksomhet'!#REF!</f>
        <v>#REF!</v>
      </c>
      <c r="L9" s="5">
        <f>'Egenfin. virksomhet'!F31</f>
        <v>0</v>
      </c>
      <c r="M9" s="5">
        <f>'Egenfin. virksomhet'!G31</f>
        <v>0</v>
      </c>
      <c r="N9" s="5">
        <f>'Egenfin. virksomhet'!H31</f>
        <v>0</v>
      </c>
      <c r="O9" s="27">
        <f>'Egenfin. virksomhet'!I31</f>
        <v>0</v>
      </c>
    </row>
    <row r="10" spans="1:15" s="5" customFormat="1" ht="12.75">
      <c r="A10" s="9"/>
      <c r="B10" s="5" t="s">
        <v>2</v>
      </c>
      <c r="C10" s="12">
        <v>500000</v>
      </c>
      <c r="D10" s="13" t="e">
        <f>'Egenfin. virksomhet'!#REF!</f>
        <v>#REF!</v>
      </c>
      <c r="E10" s="5" t="e">
        <f>'Egenfin. virksomhet'!#REF!</f>
        <v>#REF!</v>
      </c>
      <c r="F10" s="58">
        <f>'Egenfin. virksomhet'!D34</f>
        <v>0</v>
      </c>
      <c r="G10" s="5" t="e">
        <f>'Egenfin. virksomhet'!#REF!</f>
        <v>#REF!</v>
      </c>
      <c r="H10" s="5" t="e">
        <f>'Egenfin. virksomhet'!#REF!</f>
        <v>#REF!</v>
      </c>
      <c r="I10" s="5" t="e">
        <f>'Egenfin. virksomhet'!#REF!</f>
        <v>#REF!</v>
      </c>
      <c r="J10" s="5">
        <f>'Egenfin. virksomhet'!E34</f>
        <v>150000</v>
      </c>
      <c r="K10" s="34" t="e">
        <f>'Egenfin. virksomhet'!#REF!</f>
        <v>#REF!</v>
      </c>
      <c r="L10" s="5">
        <f>'Egenfin. virksomhet'!F34</f>
        <v>0</v>
      </c>
      <c r="M10" s="5">
        <f>'Egenfin. virksomhet'!G34</f>
        <v>0</v>
      </c>
      <c r="N10" s="5">
        <f>'Egenfin. virksomhet'!H34</f>
        <v>0</v>
      </c>
      <c r="O10" s="27">
        <f>'Egenfin. virksomhet'!I34</f>
        <v>0</v>
      </c>
    </row>
    <row r="11" spans="1:15" s="5" customFormat="1" ht="12.75">
      <c r="A11" s="9"/>
      <c r="B11" s="5" t="s">
        <v>3</v>
      </c>
      <c r="C11" s="12">
        <v>600000</v>
      </c>
      <c r="D11" s="13" t="e">
        <f>'Egenfin. virksomhet'!#REF!</f>
        <v>#REF!</v>
      </c>
      <c r="E11" s="5" t="e">
        <f>'Egenfin. virksomhet'!#REF!</f>
        <v>#REF!</v>
      </c>
      <c r="F11" s="58" t="e">
        <f>'Egenfin. virksomhet'!#REF!</f>
        <v>#REF!</v>
      </c>
      <c r="G11" s="5" t="e">
        <f>'Egenfin. virksomhet'!#REF!</f>
        <v>#REF!</v>
      </c>
      <c r="H11" s="5" t="e">
        <f>'Egenfin. virksomhet'!#REF!</f>
        <v>#REF!</v>
      </c>
      <c r="I11" s="5" t="e">
        <f>'Egenfin. virksomhet'!#REF!</f>
        <v>#REF!</v>
      </c>
      <c r="J11" s="5" t="e">
        <f>'Egenfin. virksomhet'!#REF!</f>
        <v>#REF!</v>
      </c>
      <c r="K11" s="34" t="e">
        <f>'Egenfin. virksomhet'!#REF!</f>
        <v>#REF!</v>
      </c>
      <c r="L11" s="5" t="e">
        <f>'Egenfin. virksomhet'!#REF!</f>
        <v>#REF!</v>
      </c>
      <c r="M11" s="5" t="e">
        <f>'Egenfin. virksomhet'!#REF!</f>
        <v>#REF!</v>
      </c>
      <c r="N11" s="5" t="e">
        <f>'Egenfin. virksomhet'!#REF!</f>
        <v>#REF!</v>
      </c>
      <c r="O11" s="27" t="e">
        <f>'Egenfin. virksomhet'!#REF!</f>
        <v>#REF!</v>
      </c>
    </row>
    <row r="12" spans="2:15" ht="12.75">
      <c r="B12" s="4" t="s">
        <v>4</v>
      </c>
      <c r="C12" s="3">
        <v>610000</v>
      </c>
      <c r="D12" s="13" t="e">
        <f>'Egenfin. virksomhet'!#REF!</f>
        <v>#REF!</v>
      </c>
      <c r="E12" s="5" t="e">
        <f>'Egenfin. virksomhet'!#REF!</f>
        <v>#REF!</v>
      </c>
      <c r="F12" s="58">
        <f>'Egenfin. virksomhet'!D37</f>
        <v>0</v>
      </c>
      <c r="G12" s="4" t="e">
        <f>'Egenfin. virksomhet'!#REF!</f>
        <v>#REF!</v>
      </c>
      <c r="H12" s="4" t="e">
        <f>'Egenfin. virksomhet'!#REF!</f>
        <v>#REF!</v>
      </c>
      <c r="I12" s="4" t="e">
        <f>'Egenfin. virksomhet'!#REF!</f>
        <v>#REF!</v>
      </c>
      <c r="J12" s="4">
        <f>'Egenfin. virksomhet'!E37</f>
        <v>200000</v>
      </c>
      <c r="K12" s="34" t="e">
        <f>'Egenfin. virksomhet'!#REF!</f>
        <v>#REF!</v>
      </c>
      <c r="L12" s="4">
        <f>'Egenfin. virksomhet'!F37</f>
        <v>0</v>
      </c>
      <c r="M12" s="4">
        <f>'Egenfin. virksomhet'!G37</f>
        <v>0</v>
      </c>
      <c r="N12" s="4">
        <f>'Egenfin. virksomhet'!H37</f>
        <v>0</v>
      </c>
      <c r="O12" s="27">
        <f>'Egenfin. virksomhet'!I37</f>
        <v>0</v>
      </c>
    </row>
    <row r="13" spans="2:15" ht="12.75">
      <c r="B13" s="4" t="s">
        <v>5</v>
      </c>
      <c r="C13" s="3">
        <v>620000</v>
      </c>
      <c r="D13" s="55"/>
      <c r="E13" s="16"/>
      <c r="F13" s="59"/>
      <c r="G13" s="52"/>
      <c r="H13" s="52"/>
      <c r="I13" s="52"/>
      <c r="J13" s="52"/>
      <c r="K13" s="53"/>
      <c r="L13" s="52"/>
      <c r="M13" s="52"/>
      <c r="N13" s="52"/>
      <c r="O13" s="54"/>
    </row>
    <row r="14" spans="1:15" s="5" customFormat="1" ht="12.75">
      <c r="A14" s="9"/>
      <c r="B14" s="5" t="s">
        <v>6</v>
      </c>
      <c r="C14" s="12">
        <v>640000</v>
      </c>
      <c r="D14" s="13" t="e">
        <f>'Egenfin. virksomhet'!#REF!</f>
        <v>#REF!</v>
      </c>
      <c r="E14" s="5" t="e">
        <f>'Egenfin. virksomhet'!#REF!</f>
        <v>#REF!</v>
      </c>
      <c r="F14" s="58" t="e">
        <f>'Egenfin. virksomhet'!#REF!</f>
        <v>#REF!</v>
      </c>
      <c r="G14" s="5" t="e">
        <f>'Egenfin. virksomhet'!#REF!</f>
        <v>#REF!</v>
      </c>
      <c r="H14" s="5" t="e">
        <f>'Egenfin. virksomhet'!#REF!</f>
        <v>#REF!</v>
      </c>
      <c r="I14" s="5" t="e">
        <f>'Egenfin. virksomhet'!#REF!</f>
        <v>#REF!</v>
      </c>
      <c r="J14" s="5" t="e">
        <f>'Egenfin. virksomhet'!#REF!</f>
        <v>#REF!</v>
      </c>
      <c r="K14" s="34" t="e">
        <f>'Egenfin. virksomhet'!#REF!</f>
        <v>#REF!</v>
      </c>
      <c r="L14" s="5" t="e">
        <f>'Egenfin. virksomhet'!#REF!</f>
        <v>#REF!</v>
      </c>
      <c r="M14" s="5" t="e">
        <f>'Egenfin. virksomhet'!#REF!</f>
        <v>#REF!</v>
      </c>
      <c r="N14" s="5" t="e">
        <f>'Egenfin. virksomhet'!#REF!</f>
        <v>#REF!</v>
      </c>
      <c r="O14" s="27" t="e">
        <f>'Egenfin. virksomhet'!#REF!</f>
        <v>#REF!</v>
      </c>
    </row>
    <row r="15" spans="1:15" s="5" customFormat="1" ht="12.75">
      <c r="A15" s="9"/>
      <c r="B15" s="5" t="s">
        <v>7</v>
      </c>
      <c r="C15" s="12">
        <v>690000</v>
      </c>
      <c r="D15" s="13" t="e">
        <f>'Egenfin. virksomhet'!#REF!</f>
        <v>#REF!</v>
      </c>
      <c r="E15" s="5" t="e">
        <f>'Egenfin. virksomhet'!#REF!</f>
        <v>#REF!</v>
      </c>
      <c r="F15" s="58" t="e">
        <f>'Egenfin. virksomhet'!#REF!</f>
        <v>#REF!</v>
      </c>
      <c r="G15" s="5" t="e">
        <f>'Egenfin. virksomhet'!#REF!</f>
        <v>#REF!</v>
      </c>
      <c r="H15" s="5" t="e">
        <f>'Egenfin. virksomhet'!#REF!</f>
        <v>#REF!</v>
      </c>
      <c r="I15" s="5" t="e">
        <f>'Egenfin. virksomhet'!#REF!</f>
        <v>#REF!</v>
      </c>
      <c r="J15" s="5" t="e">
        <f>'Egenfin. virksomhet'!#REF!</f>
        <v>#REF!</v>
      </c>
      <c r="K15" s="34" t="e">
        <f>'Egenfin. virksomhet'!#REF!</f>
        <v>#REF!</v>
      </c>
      <c r="L15" s="5" t="e">
        <f>'Egenfin. virksomhet'!#REF!</f>
        <v>#REF!</v>
      </c>
      <c r="M15" s="5" t="e">
        <f>'Egenfin. virksomhet'!#REF!</f>
        <v>#REF!</v>
      </c>
      <c r="N15" s="5" t="e">
        <f>'Egenfin. virksomhet'!#REF!</f>
        <v>#REF!</v>
      </c>
      <c r="O15" s="27" t="e">
        <f>'Egenfin. virksomhet'!#REF!</f>
        <v>#REF!</v>
      </c>
    </row>
    <row r="16" spans="1:15" s="5" customFormat="1" ht="12.75">
      <c r="A16" s="9"/>
      <c r="B16" s="5" t="s">
        <v>8</v>
      </c>
      <c r="C16" s="12">
        <v>700000</v>
      </c>
      <c r="D16" s="13" t="e">
        <f>'Egenfin. virksomhet'!#REF!</f>
        <v>#REF!</v>
      </c>
      <c r="E16" s="5" t="e">
        <f>'Egenfin. virksomhet'!#REF!</f>
        <v>#REF!</v>
      </c>
      <c r="F16" s="58">
        <f>'Egenfin. virksomhet'!D40</f>
        <v>0</v>
      </c>
      <c r="G16" s="5" t="e">
        <f>'Egenfin. virksomhet'!#REF!</f>
        <v>#REF!</v>
      </c>
      <c r="H16" s="5" t="e">
        <f>'Egenfin. virksomhet'!#REF!</f>
        <v>#REF!</v>
      </c>
      <c r="I16" s="5" t="e">
        <f>'Egenfin. virksomhet'!#REF!</f>
        <v>#REF!</v>
      </c>
      <c r="J16" s="5">
        <f>'Egenfin. virksomhet'!E40</f>
        <v>300000</v>
      </c>
      <c r="K16" s="34" t="e">
        <f>'Egenfin. virksomhet'!#REF!</f>
        <v>#REF!</v>
      </c>
      <c r="L16" s="5">
        <f>'Egenfin. virksomhet'!F40</f>
        <v>0</v>
      </c>
      <c r="M16" s="5">
        <f>'Egenfin. virksomhet'!G40</f>
        <v>0</v>
      </c>
      <c r="N16" s="5">
        <f>'Egenfin. virksomhet'!H40</f>
        <v>0</v>
      </c>
      <c r="O16" s="27">
        <f>'Egenfin. virksomhet'!I40</f>
        <v>0</v>
      </c>
    </row>
    <row r="17" spans="1:15" s="5" customFormat="1" ht="12.75">
      <c r="A17" s="9"/>
      <c r="B17" s="5" t="s">
        <v>9</v>
      </c>
      <c r="C17" s="12">
        <v>730000</v>
      </c>
      <c r="D17" s="13" t="e">
        <f>'Egenfin. virksomhet'!#REF!</f>
        <v>#REF!</v>
      </c>
      <c r="E17" s="5" t="e">
        <f>'Egenfin. virksomhet'!#REF!</f>
        <v>#REF!</v>
      </c>
      <c r="F17" s="58" t="e">
        <f>'Egenfin. virksomhet'!#REF!</f>
        <v>#REF!</v>
      </c>
      <c r="G17" s="5" t="e">
        <f>'Egenfin. virksomhet'!#REF!</f>
        <v>#REF!</v>
      </c>
      <c r="H17" s="5" t="e">
        <f>'Egenfin. virksomhet'!#REF!</f>
        <v>#REF!</v>
      </c>
      <c r="I17" s="5" t="e">
        <f>'Egenfin. virksomhet'!#REF!</f>
        <v>#REF!</v>
      </c>
      <c r="J17" s="5" t="e">
        <f>'Egenfin. virksomhet'!#REF!</f>
        <v>#REF!</v>
      </c>
      <c r="K17" s="34" t="e">
        <f>'Egenfin. virksomhet'!#REF!</f>
        <v>#REF!</v>
      </c>
      <c r="L17" s="5" t="e">
        <f>'Egenfin. virksomhet'!#REF!</f>
        <v>#REF!</v>
      </c>
      <c r="M17" s="5" t="e">
        <f>'Egenfin. virksomhet'!#REF!</f>
        <v>#REF!</v>
      </c>
      <c r="N17" s="5" t="e">
        <f>'Egenfin. virksomhet'!#REF!</f>
        <v>#REF!</v>
      </c>
      <c r="O17" s="27" t="e">
        <f>'Egenfin. virksomhet'!#REF!</f>
        <v>#REF!</v>
      </c>
    </row>
    <row r="18" spans="1:15" s="5" customFormat="1" ht="12.75">
      <c r="A18" s="9"/>
      <c r="B18" s="5" t="s">
        <v>10</v>
      </c>
      <c r="C18" s="12">
        <v>800000</v>
      </c>
      <c r="D18" s="13" t="e">
        <f>'Egenfin. virksomhet'!#REF!</f>
        <v>#REF!</v>
      </c>
      <c r="E18" s="5" t="e">
        <f>'Egenfin. virksomhet'!#REF!</f>
        <v>#REF!</v>
      </c>
      <c r="F18" s="58">
        <f>'Egenfin. virksomhet'!D50</f>
        <v>0</v>
      </c>
      <c r="G18" s="5" t="e">
        <f>'Egenfin. virksomhet'!#REF!</f>
        <v>#REF!</v>
      </c>
      <c r="H18" s="5" t="e">
        <f>'Egenfin. virksomhet'!#REF!</f>
        <v>#REF!</v>
      </c>
      <c r="I18" s="5" t="e">
        <f>'Egenfin. virksomhet'!#REF!</f>
        <v>#REF!</v>
      </c>
      <c r="J18" s="5">
        <f>'Egenfin. virksomhet'!E50</f>
        <v>7028601</v>
      </c>
      <c r="K18" s="34" t="e">
        <f>'Egenfin. virksomhet'!#REF!</f>
        <v>#REF!</v>
      </c>
      <c r="L18" s="5" t="e">
        <f>'Egenfin. virksomhet'!F50</f>
        <v>#REF!</v>
      </c>
      <c r="M18" s="5" t="e">
        <f>'Egenfin. virksomhet'!G50</f>
        <v>#REF!</v>
      </c>
      <c r="N18" s="5" t="e">
        <f>'Egenfin. virksomhet'!H50</f>
        <v>#REF!</v>
      </c>
      <c r="O18" s="27" t="e">
        <f>'Egenfin. virksomhet'!I50</f>
        <v>#REF!</v>
      </c>
    </row>
    <row r="19" spans="1:15" s="5" customFormat="1" ht="12.75">
      <c r="A19" s="9"/>
      <c r="B19" s="5" t="s">
        <v>11</v>
      </c>
      <c r="C19" s="12">
        <v>900000</v>
      </c>
      <c r="D19" s="13" t="e">
        <f>'Egenfin. virksomhet'!#REF!</f>
        <v>#REF!</v>
      </c>
      <c r="E19" s="5" t="e">
        <f>'Egenfin. virksomhet'!#REF!</f>
        <v>#REF!</v>
      </c>
      <c r="F19" s="58">
        <f>'Egenfin. virksomhet'!D56</f>
        <v>0</v>
      </c>
      <c r="G19" s="5" t="e">
        <f>'Egenfin. virksomhet'!#REF!</f>
        <v>#REF!</v>
      </c>
      <c r="H19" s="5" t="e">
        <f>'Egenfin. virksomhet'!#REF!</f>
        <v>#REF!</v>
      </c>
      <c r="I19" s="5" t="e">
        <f>'Egenfin. virksomhet'!#REF!</f>
        <v>#REF!</v>
      </c>
      <c r="J19" s="5">
        <f>'Egenfin. virksomhet'!E56</f>
        <v>6234000</v>
      </c>
      <c r="K19" s="34" t="e">
        <f>'Egenfin. virksomhet'!#REF!</f>
        <v>#REF!</v>
      </c>
      <c r="L19" s="5">
        <f>'Egenfin. virksomhet'!F56</f>
        <v>0</v>
      </c>
      <c r="M19" s="5">
        <f>'Egenfin. virksomhet'!G56</f>
        <v>0</v>
      </c>
      <c r="N19" s="5">
        <f>'Egenfin. virksomhet'!H56</f>
        <v>0</v>
      </c>
      <c r="O19" s="27">
        <f>'Egenfin. virksomhet'!I56</f>
        <v>0</v>
      </c>
    </row>
    <row r="20" spans="1:15" s="5" customFormat="1" ht="12.75">
      <c r="A20" s="9"/>
      <c r="B20" s="5" t="s">
        <v>12</v>
      </c>
      <c r="C20" s="12">
        <v>990000</v>
      </c>
      <c r="D20" s="13" t="e">
        <f>'Egenfin. virksomhet'!#REF!</f>
        <v>#REF!</v>
      </c>
      <c r="E20" s="5" t="e">
        <f>'Egenfin. virksomhet'!#REF!</f>
        <v>#REF!</v>
      </c>
      <c r="F20" s="58">
        <f>'Egenfin. virksomhet'!D59</f>
        <v>0</v>
      </c>
      <c r="G20" s="5" t="e">
        <f>'Egenfin. virksomhet'!#REF!</f>
        <v>#REF!</v>
      </c>
      <c r="H20" s="5" t="e">
        <f>'Egenfin. virksomhet'!#REF!</f>
        <v>#REF!</v>
      </c>
      <c r="I20" s="5" t="e">
        <f>'Egenfin. virksomhet'!#REF!</f>
        <v>#REF!</v>
      </c>
      <c r="J20" s="5">
        <f>'Egenfin. virksomhet'!E59</f>
        <v>4600000</v>
      </c>
      <c r="K20" s="34" t="e">
        <f>'Egenfin. virksomhet'!#REF!</f>
        <v>#REF!</v>
      </c>
      <c r="L20" s="5">
        <f>'Egenfin. virksomhet'!F59</f>
        <v>0</v>
      </c>
      <c r="M20" s="5">
        <f>'Egenfin. virksomhet'!G59</f>
        <v>0</v>
      </c>
      <c r="N20" s="5">
        <f>'Egenfin. virksomhet'!H59</f>
        <v>0</v>
      </c>
      <c r="O20" s="27">
        <f>'Egenfin. virksomhet'!I59</f>
        <v>0</v>
      </c>
    </row>
    <row r="21" spans="1:15" s="21" customFormat="1" ht="12.75">
      <c r="A21" s="19" t="s">
        <v>55</v>
      </c>
      <c r="D21" s="20" t="e">
        <f>'Egenfin. virksomhet'!#REF!</f>
        <v>#REF!</v>
      </c>
      <c r="E21" s="21" t="e">
        <f>'Egenfin. virksomhet'!#REF!</f>
        <v>#REF!</v>
      </c>
      <c r="F21" s="60">
        <f>'Egenfin. virksomhet'!D60</f>
        <v>22510382</v>
      </c>
      <c r="G21" s="21" t="e">
        <f>'Egenfin. virksomhet'!#REF!</f>
        <v>#REF!</v>
      </c>
      <c r="H21" s="21" t="e">
        <f>'Egenfin. virksomhet'!#REF!</f>
        <v>#REF!</v>
      </c>
      <c r="I21" s="21" t="e">
        <f>'Egenfin. virksomhet'!#REF!</f>
        <v>#REF!</v>
      </c>
      <c r="J21" s="21">
        <f>'Egenfin. virksomhet'!E60</f>
        <v>21682540</v>
      </c>
      <c r="K21" s="35" t="e">
        <f>'Egenfin. virksomhet'!#REF!</f>
        <v>#REF!</v>
      </c>
      <c r="L21" s="21" t="e">
        <f>'Egenfin. virksomhet'!F60</f>
        <v>#REF!</v>
      </c>
      <c r="M21" s="21" t="e">
        <f>'Egenfin. virksomhet'!G60</f>
        <v>#REF!</v>
      </c>
      <c r="N21" s="21" t="e">
        <f>'Egenfin. virksomhet'!H60</f>
        <v>#REF!</v>
      </c>
      <c r="O21" s="30" t="e">
        <f>'Egenfin. virksomhet'!I60</f>
        <v>#REF!</v>
      </c>
    </row>
    <row r="22" spans="1:15" s="5" customFormat="1" ht="12.75">
      <c r="A22" s="9"/>
      <c r="D22" s="13"/>
      <c r="F22" s="58"/>
      <c r="K22" s="34"/>
      <c r="O22" s="27"/>
    </row>
    <row r="23" spans="1:15" s="21" customFormat="1" ht="15.75">
      <c r="A23" s="31" t="s">
        <v>56</v>
      </c>
      <c r="D23" s="20" t="e">
        <f>'Egenfin. virksomhet'!#REF!</f>
        <v>#REF!</v>
      </c>
      <c r="E23" s="21" t="e">
        <f>'Egenfin. virksomhet'!#REF!</f>
        <v>#REF!</v>
      </c>
      <c r="F23" s="60" t="e">
        <f>'Egenfin. virksomhet'!D72</f>
        <v>#REF!</v>
      </c>
      <c r="G23" s="21" t="e">
        <f>'Egenfin. virksomhet'!#REF!</f>
        <v>#REF!</v>
      </c>
      <c r="H23" s="21" t="e">
        <f>'Egenfin. virksomhet'!#REF!</f>
        <v>#REF!</v>
      </c>
      <c r="I23" s="21" t="e">
        <f>'Egenfin. virksomhet'!#REF!</f>
        <v>#REF!</v>
      </c>
      <c r="J23" s="21" t="e">
        <f>'Egenfin. virksomhet'!E72</f>
        <v>#REF!</v>
      </c>
      <c r="K23" s="35" t="e">
        <f>'Egenfin. virksomhet'!#REF!</f>
        <v>#REF!</v>
      </c>
      <c r="L23" s="21">
        <f>'Egenfin. virksomhet'!F72</f>
        <v>29000</v>
      </c>
      <c r="M23" s="21">
        <f>'Egenfin. virksomhet'!G72</f>
        <v>-136000</v>
      </c>
      <c r="N23" s="21">
        <f>'Egenfin. virksomhet'!H72</f>
        <v>72000</v>
      </c>
      <c r="O23" s="30">
        <f>'Egenfin. virksomhet'!I72</f>
        <v>-35000</v>
      </c>
    </row>
    <row r="24" spans="1:15" s="5" customFormat="1" ht="12.75">
      <c r="A24" s="9"/>
      <c r="D24" s="13"/>
      <c r="F24" s="58"/>
      <c r="K24" s="34"/>
      <c r="O24" s="27"/>
    </row>
    <row r="25" spans="1:15" s="23" customFormat="1" ht="16.5" thickBot="1">
      <c r="A25" s="32" t="s">
        <v>57</v>
      </c>
      <c r="D25" s="22" t="e">
        <f>'Egenfin. virksomhet'!#REF!</f>
        <v>#REF!</v>
      </c>
      <c r="E25" s="23" t="e">
        <f>'Egenfin. virksomhet'!#REF!</f>
        <v>#REF!</v>
      </c>
      <c r="F25" s="61" t="e">
        <f>'Egenfin. virksomhet'!D74</f>
        <v>#REF!</v>
      </c>
      <c r="G25" s="23" t="e">
        <f>'Egenfin. virksomhet'!#REF!</f>
        <v>#REF!</v>
      </c>
      <c r="H25" s="23" t="e">
        <f>'Egenfin. virksomhet'!#REF!</f>
        <v>#REF!</v>
      </c>
      <c r="I25" s="23" t="e">
        <f>'Egenfin. virksomhet'!#REF!</f>
        <v>#REF!</v>
      </c>
      <c r="J25" s="23" t="e">
        <f>'Egenfin. virksomhet'!E74</f>
        <v>#REF!</v>
      </c>
      <c r="K25" s="36" t="e">
        <f>'Egenfin. virksomhet'!#REF!</f>
        <v>#REF!</v>
      </c>
      <c r="L25" s="23" t="e">
        <f>'Egenfin. virksomhet'!F74</f>
        <v>#REF!</v>
      </c>
      <c r="M25" s="23" t="e">
        <f>'Egenfin. virksomhet'!G74</f>
        <v>#REF!</v>
      </c>
      <c r="N25" s="23" t="e">
        <f>'Egenfin. virksomhet'!H74</f>
        <v>#REF!</v>
      </c>
      <c r="O25" s="33" t="e">
        <f>'Egenfin. virksomhet'!I74</f>
        <v>#REF!</v>
      </c>
    </row>
    <row r="26" s="5" customFormat="1" ht="12.75">
      <c r="A26" s="9"/>
    </row>
    <row r="28" s="5" customFormat="1" ht="12.75">
      <c r="A28" s="9"/>
    </row>
    <row r="29" s="5" customFormat="1" ht="12.75">
      <c r="A29" s="9"/>
    </row>
    <row r="30" s="5" customFormat="1" ht="12.75">
      <c r="A30" s="9"/>
    </row>
    <row r="31" s="5" customFormat="1" ht="12.75">
      <c r="A31" s="9"/>
    </row>
    <row r="32" s="5" customFormat="1" ht="12.75">
      <c r="A32" s="9"/>
    </row>
    <row r="33" spans="3:8" ht="12.75">
      <c r="C33" s="5"/>
      <c r="D33" s="5"/>
      <c r="E33" s="5"/>
      <c r="F33" s="5"/>
      <c r="G33" s="5"/>
      <c r="H33" s="5"/>
    </row>
    <row r="34" s="5" customFormat="1" ht="12.75">
      <c r="A34" s="9"/>
    </row>
    <row r="35" s="5" customFormat="1" ht="12.75">
      <c r="A35" s="9"/>
    </row>
    <row r="36" s="5" customFormat="1" ht="12.75">
      <c r="A36" s="9"/>
    </row>
    <row r="37" s="5" customFormat="1" ht="12.75">
      <c r="A37" s="9"/>
    </row>
    <row r="39" s="5" customFormat="1" ht="12.75">
      <c r="A39" s="9"/>
    </row>
    <row r="40" s="5" customFormat="1" ht="12.75">
      <c r="A40" s="9"/>
    </row>
    <row r="41" s="5" customFormat="1" ht="12.75">
      <c r="A41" s="9"/>
    </row>
    <row r="42" s="5" customFormat="1" ht="12.75">
      <c r="A42" s="9"/>
    </row>
  </sheetData>
  <printOptions horizontalCentered="1"/>
  <pageMargins left="0" right="0" top="0.984251968503937" bottom="0.984251968503937" header="0.5118110236220472" footer="0.5118110236220472"/>
  <pageSetup horizontalDpi="300" verticalDpi="300" orientation="landscape" paperSize="9" r:id="rId1"/>
  <headerFooter alignWithMargins="0">
    <oddHeader>&amp;L&amp;F&amp;C&amp;A</oddHeader>
    <oddFooter>&amp;CSide &amp;P av &amp;N&amp;RUtskrift &amp;D kl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L90"/>
  <sheetViews>
    <sheetView tabSelected="1" zoomScale="115" zoomScaleNormal="115" workbookViewId="0" topLeftCell="A1">
      <pane ySplit="4" topLeftCell="BM5" activePane="bottomLeft" state="frozen"/>
      <selection pane="topLeft" activeCell="A2" sqref="A2:L4"/>
      <selection pane="bottomLeft" activeCell="J2" sqref="J2"/>
    </sheetView>
  </sheetViews>
  <sheetFormatPr defaultColWidth="9.140625" defaultRowHeight="12.75"/>
  <cols>
    <col min="1" max="1" width="3.28125" style="1" customWidth="1"/>
    <col min="2" max="2" width="35.57421875" style="2" bestFit="1" customWidth="1"/>
    <col min="3" max="3" width="10.140625" style="314" customWidth="1"/>
    <col min="4" max="4" width="10.28125" style="190" customWidth="1"/>
    <col min="5" max="5" width="10.28125" style="162" customWidth="1"/>
    <col min="6" max="6" width="10.57421875" style="162" hidden="1" customWidth="1"/>
    <col min="7" max="8" width="9.421875" style="162" hidden="1" customWidth="1"/>
    <col min="9" max="9" width="10.140625" style="190" hidden="1" customWidth="1"/>
    <col min="10" max="10" width="11.421875" style="290" customWidth="1"/>
    <col min="11" max="16384" width="11.421875" style="6" customWidth="1"/>
  </cols>
  <sheetData>
    <row r="1" spans="1:10" ht="12.75">
      <c r="A1" s="274" t="s">
        <v>192</v>
      </c>
      <c r="B1" s="244"/>
      <c r="C1" s="309" t="s">
        <v>219</v>
      </c>
      <c r="D1" s="279"/>
      <c r="E1" s="279"/>
      <c r="F1" s="279"/>
      <c r="G1" s="279"/>
      <c r="H1" s="279"/>
      <c r="I1" s="279"/>
      <c r="J1" s="304"/>
    </row>
    <row r="2" spans="1:10" s="230" customFormat="1" ht="13.5">
      <c r="A2" s="274"/>
      <c r="B2" s="246"/>
      <c r="C2" s="310" t="s">
        <v>43</v>
      </c>
      <c r="D2" s="247" t="s">
        <v>21</v>
      </c>
      <c r="E2" s="247" t="s">
        <v>20</v>
      </c>
      <c r="F2" s="305" t="s">
        <v>208</v>
      </c>
      <c r="G2" s="305"/>
      <c r="H2" s="305"/>
      <c r="I2" s="305"/>
      <c r="J2" s="315"/>
    </row>
    <row r="3" spans="1:10" s="230" customFormat="1" ht="13.5">
      <c r="A3" s="245"/>
      <c r="B3" s="243"/>
      <c r="C3" s="311" t="s">
        <v>44</v>
      </c>
      <c r="D3" s="280"/>
      <c r="E3" s="280"/>
      <c r="F3" s="306" t="s">
        <v>26</v>
      </c>
      <c r="G3" s="306" t="s">
        <v>27</v>
      </c>
      <c r="H3" s="306" t="s">
        <v>28</v>
      </c>
      <c r="I3" s="306" t="s">
        <v>25</v>
      </c>
      <c r="J3" s="316"/>
    </row>
    <row r="4" spans="1:10" s="287" customFormat="1" ht="13.5">
      <c r="A4" s="275"/>
      <c r="B4" s="276"/>
      <c r="C4" s="312"/>
      <c r="D4" s="281"/>
      <c r="E4" s="281"/>
      <c r="F4" s="307"/>
      <c r="G4" s="307"/>
      <c r="H4" s="307"/>
      <c r="I4" s="307"/>
      <c r="J4" s="317"/>
    </row>
    <row r="5" spans="1:10" s="287" customFormat="1" ht="12.75">
      <c r="A5" s="277" t="s">
        <v>21</v>
      </c>
      <c r="B5" s="278"/>
      <c r="C5" s="293"/>
      <c r="D5" s="294"/>
      <c r="E5" s="294"/>
      <c r="F5" s="295"/>
      <c r="G5" s="295"/>
      <c r="H5" s="295"/>
      <c r="I5" s="295"/>
      <c r="J5" s="324"/>
    </row>
    <row r="6" spans="1:10" ht="12.75">
      <c r="A6" s="232" t="s">
        <v>189</v>
      </c>
      <c r="B6" s="94"/>
      <c r="C6" s="296" t="s">
        <v>42</v>
      </c>
      <c r="D6" s="282"/>
      <c r="E6" s="294"/>
      <c r="F6" s="282"/>
      <c r="G6" s="282"/>
      <c r="H6" s="282"/>
      <c r="I6" s="320"/>
      <c r="J6" s="324"/>
    </row>
    <row r="7" spans="1:10" ht="12.75">
      <c r="A7" s="231"/>
      <c r="B7" s="6" t="s">
        <v>223</v>
      </c>
      <c r="C7" s="297" t="s">
        <v>42</v>
      </c>
      <c r="D7" s="302">
        <v>1915586</v>
      </c>
      <c r="E7" s="294"/>
      <c r="F7" s="284" t="e">
        <f>#REF!</f>
        <v>#REF!</v>
      </c>
      <c r="G7" s="284"/>
      <c r="H7" s="284"/>
      <c r="I7" s="321" t="e">
        <f>SUM(F7:H7)</f>
        <v>#REF!</v>
      </c>
      <c r="J7" s="291"/>
    </row>
    <row r="8" spans="1:10" ht="12.75">
      <c r="A8" s="231"/>
      <c r="B8" s="6" t="s">
        <v>221</v>
      </c>
      <c r="C8" s="297" t="s">
        <v>144</v>
      </c>
      <c r="D8" s="284">
        <v>8456341</v>
      </c>
      <c r="E8" s="294"/>
      <c r="F8" s="284" t="e">
        <f>#REF!</f>
        <v>#REF!</v>
      </c>
      <c r="G8" s="284"/>
      <c r="H8" s="284"/>
      <c r="I8" s="321" t="e">
        <f>SUM(F8:H8)</f>
        <v>#REF!</v>
      </c>
      <c r="J8" s="291"/>
    </row>
    <row r="9" spans="1:10" ht="12.75">
      <c r="A9" s="231"/>
      <c r="B9" s="6" t="s">
        <v>222</v>
      </c>
      <c r="C9" s="284" t="s">
        <v>144</v>
      </c>
      <c r="D9" s="284">
        <v>544120</v>
      </c>
      <c r="E9" s="294"/>
      <c r="F9" s="284"/>
      <c r="G9" s="284"/>
      <c r="H9" s="284"/>
      <c r="I9" s="321"/>
      <c r="J9" s="291"/>
    </row>
    <row r="10" spans="1:10" ht="12.75">
      <c r="A10" s="231"/>
      <c r="B10" s="6" t="s">
        <v>220</v>
      </c>
      <c r="C10" s="284" t="s">
        <v>144</v>
      </c>
      <c r="D10" s="284">
        <v>0</v>
      </c>
      <c r="E10" s="294"/>
      <c r="F10" s="284"/>
      <c r="G10" s="284"/>
      <c r="H10" s="284"/>
      <c r="I10" s="321"/>
      <c r="J10" s="291"/>
    </row>
    <row r="11" spans="1:10" ht="12.75">
      <c r="A11" s="231"/>
      <c r="B11" s="6" t="s">
        <v>162</v>
      </c>
      <c r="C11" s="284" t="s">
        <v>144</v>
      </c>
      <c r="D11" s="284">
        <v>2134000</v>
      </c>
      <c r="E11" s="294"/>
      <c r="F11" s="284" t="e">
        <f>#REF!</f>
        <v>#REF!</v>
      </c>
      <c r="G11" s="284"/>
      <c r="H11" s="284"/>
      <c r="I11" s="321" t="e">
        <f>SUM(F11:H11)</f>
        <v>#REF!</v>
      </c>
      <c r="J11" s="291"/>
    </row>
    <row r="12" spans="1:10" ht="12.75">
      <c r="A12" s="231"/>
      <c r="B12" s="6" t="s">
        <v>161</v>
      </c>
      <c r="C12" s="284" t="s">
        <v>42</v>
      </c>
      <c r="D12" s="190">
        <v>9460335</v>
      </c>
      <c r="E12" s="294"/>
      <c r="F12" s="284"/>
      <c r="G12" s="284"/>
      <c r="H12" s="284"/>
      <c r="I12" s="321"/>
      <c r="J12" s="291"/>
    </row>
    <row r="13" spans="1:10" ht="12.75">
      <c r="A13" s="231"/>
      <c r="B13" s="6" t="s">
        <v>225</v>
      </c>
      <c r="C13" s="284" t="s">
        <v>42</v>
      </c>
      <c r="D13" s="284"/>
      <c r="E13" s="294"/>
      <c r="F13" s="284"/>
      <c r="G13" s="284"/>
      <c r="H13" s="284"/>
      <c r="I13" s="321"/>
      <c r="J13" s="291"/>
    </row>
    <row r="14" spans="1:11" s="11" customFormat="1" ht="13.5">
      <c r="A14" s="300" t="s">
        <v>41</v>
      </c>
      <c r="B14" s="301"/>
      <c r="C14" s="289"/>
      <c r="D14" s="289">
        <f>SUM(D7:D13)</f>
        <v>22510382</v>
      </c>
      <c r="E14" s="282"/>
      <c r="F14" s="289" t="e">
        <f>SUM(F6:F12)</f>
        <v>#REF!</v>
      </c>
      <c r="G14" s="289">
        <f>SUM(G6:G12)</f>
        <v>0</v>
      </c>
      <c r="H14" s="289">
        <f>SUM(H6:H12)</f>
        <v>0</v>
      </c>
      <c r="I14" s="322" t="e">
        <f>SUM(I6:I12)</f>
        <v>#REF!</v>
      </c>
      <c r="J14" s="319"/>
      <c r="K14" s="325"/>
    </row>
    <row r="15" spans="1:10" s="11" customFormat="1" ht="12.75">
      <c r="A15" s="252" t="s">
        <v>190</v>
      </c>
      <c r="B15" s="94"/>
      <c r="C15" s="288"/>
      <c r="D15" s="288"/>
      <c r="E15" s="288"/>
      <c r="F15" s="288"/>
      <c r="G15" s="288"/>
      <c r="H15" s="288"/>
      <c r="I15" s="288"/>
      <c r="J15" s="324"/>
    </row>
    <row r="16" spans="1:10" ht="12.75">
      <c r="A16" s="232" t="s">
        <v>0</v>
      </c>
      <c r="B16" s="94"/>
      <c r="C16" s="289">
        <v>100000</v>
      </c>
      <c r="D16" s="282"/>
      <c r="E16" s="282"/>
      <c r="F16" s="282"/>
      <c r="G16" s="282"/>
      <c r="H16" s="282"/>
      <c r="I16" s="320"/>
      <c r="J16" s="324"/>
    </row>
    <row r="17" spans="1:10" ht="12.75">
      <c r="A17" s="231"/>
      <c r="B17" s="6" t="s">
        <v>168</v>
      </c>
      <c r="C17" s="284" t="s">
        <v>163</v>
      </c>
      <c r="D17" s="282"/>
      <c r="E17" s="284">
        <v>500000</v>
      </c>
      <c r="F17" s="284"/>
      <c r="G17" s="284"/>
      <c r="H17" s="284"/>
      <c r="I17" s="321">
        <f>SUM(F17:H17)</f>
        <v>0</v>
      </c>
      <c r="J17" s="291"/>
    </row>
    <row r="18" spans="1:10" ht="12.75">
      <c r="A18" s="231"/>
      <c r="B18" s="6" t="s">
        <v>226</v>
      </c>
      <c r="C18" s="284" t="s">
        <v>218</v>
      </c>
      <c r="D18" s="282"/>
      <c r="E18" s="190"/>
      <c r="F18" s="284"/>
      <c r="G18" s="284"/>
      <c r="H18" s="284"/>
      <c r="I18" s="321"/>
      <c r="J18" s="291"/>
    </row>
    <row r="19" spans="1:10" ht="12.75">
      <c r="A19" s="231"/>
      <c r="B19" s="6" t="s">
        <v>182</v>
      </c>
      <c r="C19" s="284" t="s">
        <v>183</v>
      </c>
      <c r="D19" s="282"/>
      <c r="E19" s="298">
        <v>628301</v>
      </c>
      <c r="F19" s="284"/>
      <c r="G19" s="284"/>
      <c r="H19" s="284"/>
      <c r="I19" s="321"/>
      <c r="J19" s="291"/>
    </row>
    <row r="20" spans="1:10" ht="12.75">
      <c r="A20" s="231"/>
      <c r="B20" s="6" t="s">
        <v>164</v>
      </c>
      <c r="C20" s="284" t="s">
        <v>217</v>
      </c>
      <c r="D20" s="282"/>
      <c r="E20" s="284">
        <v>100000</v>
      </c>
      <c r="F20" s="284"/>
      <c r="G20" s="284"/>
      <c r="H20" s="284"/>
      <c r="I20" s="321">
        <f>SUM(F20:H20)</f>
        <v>0</v>
      </c>
      <c r="J20" s="291"/>
    </row>
    <row r="21" spans="1:10" ht="12.75">
      <c r="A21" s="231"/>
      <c r="B21" s="6" t="s">
        <v>227</v>
      </c>
      <c r="C21" s="284" t="s">
        <v>157</v>
      </c>
      <c r="D21" s="282"/>
      <c r="E21" s="284"/>
      <c r="F21" s="284"/>
      <c r="G21" s="284"/>
      <c r="H21" s="284"/>
      <c r="I21" s="321"/>
      <c r="J21" s="291"/>
    </row>
    <row r="22" spans="1:10" ht="12.75">
      <c r="A22" s="231"/>
      <c r="B22" s="6" t="s">
        <v>228</v>
      </c>
      <c r="C22" s="284" t="s">
        <v>158</v>
      </c>
      <c r="D22" s="282"/>
      <c r="E22" s="284"/>
      <c r="F22" s="284"/>
      <c r="G22" s="284"/>
      <c r="H22" s="284"/>
      <c r="I22" s="321"/>
      <c r="J22" s="291"/>
    </row>
    <row r="23" spans="1:10" ht="12.75">
      <c r="A23" s="231"/>
      <c r="B23" s="6" t="s">
        <v>229</v>
      </c>
      <c r="C23" s="284" t="s">
        <v>159</v>
      </c>
      <c r="D23" s="282"/>
      <c r="E23" s="284"/>
      <c r="F23" s="284"/>
      <c r="G23" s="284"/>
      <c r="H23" s="284"/>
      <c r="I23" s="321"/>
      <c r="J23" s="291"/>
    </row>
    <row r="24" spans="1:10" ht="12.75">
      <c r="A24" s="231"/>
      <c r="B24" s="6" t="s">
        <v>230</v>
      </c>
      <c r="C24" s="284"/>
      <c r="D24" s="282"/>
      <c r="E24" s="284"/>
      <c r="F24" s="284"/>
      <c r="G24" s="284"/>
      <c r="H24" s="284"/>
      <c r="I24" s="321"/>
      <c r="J24" s="291"/>
    </row>
    <row r="25" spans="1:10" ht="12.75">
      <c r="A25" s="231"/>
      <c r="B25" s="6" t="s">
        <v>165</v>
      </c>
      <c r="C25" s="284">
        <v>120000</v>
      </c>
      <c r="D25" s="282"/>
      <c r="E25" s="284">
        <v>850000</v>
      </c>
      <c r="F25" s="284"/>
      <c r="G25" s="284"/>
      <c r="H25" s="284"/>
      <c r="I25" s="321">
        <f>SUM(F25:H25)</f>
        <v>0</v>
      </c>
      <c r="J25" s="291"/>
    </row>
    <row r="26" spans="1:10" ht="12" customHeight="1">
      <c r="A26" s="231"/>
      <c r="B26" s="6" t="s">
        <v>169</v>
      </c>
      <c r="C26" s="284">
        <v>890011</v>
      </c>
      <c r="D26" s="282"/>
      <c r="E26" s="284">
        <v>150000</v>
      </c>
      <c r="F26" s="284"/>
      <c r="G26" s="284"/>
      <c r="H26" s="284"/>
      <c r="I26" s="321"/>
      <c r="J26" s="291"/>
    </row>
    <row r="27" spans="1:10" s="11" customFormat="1" ht="12.75">
      <c r="A27" s="300" t="s">
        <v>30</v>
      </c>
      <c r="B27" s="301"/>
      <c r="C27" s="289"/>
      <c r="D27" s="289"/>
      <c r="E27" s="289">
        <f>SUM(E17:E26)</f>
        <v>2228301</v>
      </c>
      <c r="F27" s="289">
        <f>SUM(F16:F25)</f>
        <v>0</v>
      </c>
      <c r="G27" s="289">
        <f>SUM(G16:G25)</f>
        <v>0</v>
      </c>
      <c r="H27" s="289">
        <f>SUM(H16:H25)</f>
        <v>0</v>
      </c>
      <c r="I27" s="322">
        <f>SUM(I16:I25)</f>
        <v>0</v>
      </c>
      <c r="J27" s="324"/>
    </row>
    <row r="28" spans="1:10" ht="12.75">
      <c r="A28" s="232" t="s">
        <v>1</v>
      </c>
      <c r="B28" s="94"/>
      <c r="C28" s="289">
        <v>400000</v>
      </c>
      <c r="D28" s="282"/>
      <c r="E28" s="282" t="s">
        <v>170</v>
      </c>
      <c r="F28" s="282"/>
      <c r="G28" s="282"/>
      <c r="H28" s="282"/>
      <c r="I28" s="320"/>
      <c r="J28" s="324"/>
    </row>
    <row r="29" spans="1:10" ht="12.75">
      <c r="A29" s="231"/>
      <c r="B29" s="6" t="s">
        <v>141</v>
      </c>
      <c r="C29" s="297">
        <v>400000</v>
      </c>
      <c r="D29" s="282"/>
      <c r="E29" s="298">
        <v>911638</v>
      </c>
      <c r="F29" s="284"/>
      <c r="G29" s="284"/>
      <c r="H29" s="284"/>
      <c r="I29" s="321">
        <f>SUM(F29:H29)</f>
        <v>0</v>
      </c>
      <c r="J29" s="291"/>
    </row>
    <row r="30" spans="1:10" ht="12.75">
      <c r="A30" s="231"/>
      <c r="B30" s="6" t="s">
        <v>156</v>
      </c>
      <c r="C30" s="297">
        <v>410065</v>
      </c>
      <c r="D30" s="282"/>
      <c r="E30" s="284">
        <v>30000</v>
      </c>
      <c r="F30" s="284"/>
      <c r="G30" s="284"/>
      <c r="H30" s="284"/>
      <c r="I30" s="321">
        <f>SUM(F30:H30)</f>
        <v>0</v>
      </c>
      <c r="J30" s="291"/>
    </row>
    <row r="31" spans="1:10" s="11" customFormat="1" ht="12.75">
      <c r="A31" s="233" t="s">
        <v>31</v>
      </c>
      <c r="B31" s="17"/>
      <c r="C31" s="250"/>
      <c r="D31" s="289"/>
      <c r="E31" s="250">
        <f>SUM(E29:E30)</f>
        <v>941638</v>
      </c>
      <c r="F31" s="250">
        <f>SUM(F28:F30)</f>
        <v>0</v>
      </c>
      <c r="G31" s="250">
        <f>SUM(G28:G30)</f>
        <v>0</v>
      </c>
      <c r="H31" s="250">
        <f>SUM(H28:H30)</f>
        <v>0</v>
      </c>
      <c r="I31" s="217">
        <f>SUM(I28:I30)</f>
        <v>0</v>
      </c>
      <c r="J31" s="291"/>
    </row>
    <row r="32" spans="1:10" ht="12.75">
      <c r="A32" s="232" t="s">
        <v>2</v>
      </c>
      <c r="B32" s="94"/>
      <c r="C32" s="289">
        <v>500000</v>
      </c>
      <c r="D32" s="282"/>
      <c r="E32" s="282"/>
      <c r="F32" s="282"/>
      <c r="G32" s="282"/>
      <c r="H32" s="282"/>
      <c r="I32" s="320"/>
      <c r="J32" s="324"/>
    </row>
    <row r="33" spans="1:10" ht="12.75">
      <c r="A33" s="231"/>
      <c r="B33" s="6" t="s">
        <v>185</v>
      </c>
      <c r="C33" s="284"/>
      <c r="D33" s="282"/>
      <c r="E33" s="284">
        <v>150000</v>
      </c>
      <c r="F33" s="284"/>
      <c r="G33" s="284"/>
      <c r="H33" s="284"/>
      <c r="I33" s="321">
        <f>SUM(F33:H33)</f>
        <v>0</v>
      </c>
      <c r="J33" s="291"/>
    </row>
    <row r="34" spans="1:10" s="11" customFormat="1" ht="12.75">
      <c r="A34" s="300" t="s">
        <v>32</v>
      </c>
      <c r="B34" s="301"/>
      <c r="C34" s="289"/>
      <c r="D34" s="289"/>
      <c r="E34" s="289">
        <f>SUM(E33)</f>
        <v>150000</v>
      </c>
      <c r="F34" s="289">
        <f>SUM(F32:F33)</f>
        <v>0</v>
      </c>
      <c r="G34" s="289">
        <f>SUM(G32:G33)</f>
        <v>0</v>
      </c>
      <c r="H34" s="289">
        <f>SUM(H32:H33)</f>
        <v>0</v>
      </c>
      <c r="I34" s="322">
        <f>SUM(I32:I33)</f>
        <v>0</v>
      </c>
      <c r="J34" s="324"/>
    </row>
    <row r="35" spans="1:10" ht="12.75">
      <c r="A35" s="232" t="s">
        <v>155</v>
      </c>
      <c r="B35" s="94"/>
      <c r="C35" s="289">
        <v>600000</v>
      </c>
      <c r="D35" s="282"/>
      <c r="E35" s="282"/>
      <c r="F35" s="282"/>
      <c r="G35" s="282"/>
      <c r="H35" s="282"/>
      <c r="I35" s="320"/>
      <c r="J35" s="324"/>
    </row>
    <row r="36" spans="1:10" ht="12.75">
      <c r="A36" s="231"/>
      <c r="B36" s="6" t="s">
        <v>140</v>
      </c>
      <c r="C36" s="284">
        <v>612000</v>
      </c>
      <c r="D36" s="282"/>
      <c r="E36" s="284">
        <v>200000</v>
      </c>
      <c r="F36" s="284"/>
      <c r="G36" s="284"/>
      <c r="H36" s="284"/>
      <c r="I36" s="321"/>
      <c r="J36" s="291"/>
    </row>
    <row r="37" spans="1:10" s="11" customFormat="1" ht="12.75">
      <c r="A37" s="300" t="s">
        <v>33</v>
      </c>
      <c r="B37" s="301"/>
      <c r="C37" s="289"/>
      <c r="D37" s="289"/>
      <c r="E37" s="289">
        <f>SUM(E36:E36)</f>
        <v>200000</v>
      </c>
      <c r="F37" s="289">
        <f>SUM(F35:F36)</f>
        <v>0</v>
      </c>
      <c r="G37" s="289">
        <f>SUM(G35:G36)</f>
        <v>0</v>
      </c>
      <c r="H37" s="289">
        <f>SUM(H35:H36)</f>
        <v>0</v>
      </c>
      <c r="I37" s="322">
        <f>SUM(I35:I36)</f>
        <v>0</v>
      </c>
      <c r="J37" s="324"/>
    </row>
    <row r="38" spans="1:10" ht="12.75">
      <c r="A38" s="232" t="s">
        <v>8</v>
      </c>
      <c r="B38" s="94"/>
      <c r="C38" s="289">
        <v>700000</v>
      </c>
      <c r="D38" s="282"/>
      <c r="E38" s="282"/>
      <c r="F38" s="282"/>
      <c r="G38" s="282"/>
      <c r="H38" s="282"/>
      <c r="I38" s="320"/>
      <c r="J38" s="324"/>
    </row>
    <row r="39" spans="1:10" ht="12.75">
      <c r="A39" s="231"/>
      <c r="B39" s="6" t="s">
        <v>151</v>
      </c>
      <c r="C39" s="284">
        <v>700013</v>
      </c>
      <c r="D39" s="282"/>
      <c r="E39" s="284">
        <v>300000</v>
      </c>
      <c r="F39" s="284"/>
      <c r="G39" s="284"/>
      <c r="H39" s="284"/>
      <c r="I39" s="321">
        <f>SUM(F39:H39)</f>
        <v>0</v>
      </c>
      <c r="J39" s="291"/>
    </row>
    <row r="40" spans="1:10" s="11" customFormat="1" ht="12.75">
      <c r="A40" s="300" t="s">
        <v>34</v>
      </c>
      <c r="B40" s="301"/>
      <c r="C40" s="289"/>
      <c r="D40" s="289"/>
      <c r="E40" s="289">
        <f>SUM(E39)</f>
        <v>300000</v>
      </c>
      <c r="F40" s="289">
        <f>SUM(F38:F39)</f>
        <v>0</v>
      </c>
      <c r="G40" s="289">
        <f>SUM(G38:G39)</f>
        <v>0</v>
      </c>
      <c r="H40" s="289">
        <f>SUM(H38:H39)</f>
        <v>0</v>
      </c>
      <c r="I40" s="322">
        <f>SUM(I38:I39)</f>
        <v>0</v>
      </c>
      <c r="J40" s="324"/>
    </row>
    <row r="41" spans="1:10" ht="12" customHeight="1">
      <c r="A41" s="232" t="s">
        <v>10</v>
      </c>
      <c r="B41" s="94"/>
      <c r="C41" s="289">
        <v>800000</v>
      </c>
      <c r="D41" s="282"/>
      <c r="E41" s="282"/>
      <c r="F41" s="282"/>
      <c r="G41" s="282"/>
      <c r="H41" s="282"/>
      <c r="I41" s="320"/>
      <c r="J41" s="324"/>
    </row>
    <row r="42" spans="1:10" ht="12.75">
      <c r="A42" s="231"/>
      <c r="B42" s="6" t="s">
        <v>186</v>
      </c>
      <c r="C42" s="284">
        <v>800004</v>
      </c>
      <c r="D42" s="282"/>
      <c r="E42" s="284">
        <v>500000</v>
      </c>
      <c r="F42" s="284"/>
      <c r="G42" s="284"/>
      <c r="H42" s="284"/>
      <c r="I42" s="321">
        <f>SUM(F42:H42)</f>
        <v>0</v>
      </c>
      <c r="J42" s="291"/>
    </row>
    <row r="43" spans="1:12" ht="12.75">
      <c r="A43" s="231"/>
      <c r="B43" s="6" t="s">
        <v>187</v>
      </c>
      <c r="C43" s="284" t="s">
        <v>188</v>
      </c>
      <c r="D43" s="282"/>
      <c r="E43" s="298">
        <v>910714</v>
      </c>
      <c r="F43" s="284"/>
      <c r="G43" s="284"/>
      <c r="H43" s="284"/>
      <c r="I43" s="321"/>
      <c r="J43" s="291"/>
      <c r="L43" s="303"/>
    </row>
    <row r="44" spans="1:10" ht="12.75">
      <c r="A44" s="231"/>
      <c r="B44" s="6" t="s">
        <v>184</v>
      </c>
      <c r="C44" s="284">
        <v>800040</v>
      </c>
      <c r="D44" s="282"/>
      <c r="E44" s="284">
        <v>500000</v>
      </c>
      <c r="F44" s="284"/>
      <c r="G44" s="284"/>
      <c r="H44" s="284"/>
      <c r="I44" s="321"/>
      <c r="J44" s="291"/>
    </row>
    <row r="45" spans="1:10" ht="12.75">
      <c r="A45" s="231"/>
      <c r="B45" s="6" t="s">
        <v>167</v>
      </c>
      <c r="C45" s="284">
        <v>821216</v>
      </c>
      <c r="D45" s="282"/>
      <c r="E45" s="284">
        <v>50000</v>
      </c>
      <c r="F45" s="284"/>
      <c r="G45" s="284"/>
      <c r="H45" s="284"/>
      <c r="I45" s="321"/>
      <c r="J45" s="291"/>
    </row>
    <row r="46" spans="1:10" ht="12.75">
      <c r="A46" s="231"/>
      <c r="B46" s="6" t="s">
        <v>146</v>
      </c>
      <c r="C46" s="284">
        <v>840000</v>
      </c>
      <c r="D46" s="282"/>
      <c r="E46" s="284">
        <v>300000</v>
      </c>
      <c r="F46" s="284"/>
      <c r="G46" s="284"/>
      <c r="H46" s="284"/>
      <c r="I46" s="321"/>
      <c r="J46" s="291"/>
    </row>
    <row r="47" spans="1:10" ht="12.75">
      <c r="A47" s="231"/>
      <c r="B47" s="6" t="s">
        <v>137</v>
      </c>
      <c r="C47" s="284">
        <v>890000</v>
      </c>
      <c r="D47" s="282"/>
      <c r="E47" s="298">
        <v>4267887</v>
      </c>
      <c r="F47" s="284" t="e">
        <f>#REF!/3</f>
        <v>#REF!</v>
      </c>
      <c r="G47" s="284" t="e">
        <f>#REF!/3</f>
        <v>#REF!</v>
      </c>
      <c r="H47" s="284" t="e">
        <f>#REF!/3</f>
        <v>#REF!</v>
      </c>
      <c r="I47" s="321" t="e">
        <f>SUM(F47:H47)</f>
        <v>#REF!</v>
      </c>
      <c r="J47" s="291"/>
    </row>
    <row r="48" spans="1:10" ht="12" customHeight="1">
      <c r="A48" s="231"/>
      <c r="B48" s="6" t="s">
        <v>166</v>
      </c>
      <c r="C48" s="284">
        <v>890003</v>
      </c>
      <c r="D48" s="282"/>
      <c r="E48" s="284">
        <v>100000</v>
      </c>
      <c r="F48" s="284"/>
      <c r="G48" s="284"/>
      <c r="H48" s="284"/>
      <c r="I48" s="321"/>
      <c r="J48" s="291"/>
    </row>
    <row r="49" spans="1:10" ht="12" customHeight="1">
      <c r="A49" s="231"/>
      <c r="B49" s="6" t="s">
        <v>160</v>
      </c>
      <c r="C49" s="284">
        <v>890010</v>
      </c>
      <c r="D49" s="282"/>
      <c r="E49" s="284">
        <v>400000</v>
      </c>
      <c r="F49" s="284"/>
      <c r="G49" s="284"/>
      <c r="H49" s="284"/>
      <c r="I49" s="321"/>
      <c r="J49" s="291"/>
    </row>
    <row r="50" spans="1:10" s="11" customFormat="1" ht="12.75">
      <c r="A50" s="300" t="s">
        <v>35</v>
      </c>
      <c r="B50" s="301"/>
      <c r="C50" s="289"/>
      <c r="D50" s="289"/>
      <c r="E50" s="289">
        <f>SUM(E42:E49)</f>
        <v>7028601</v>
      </c>
      <c r="F50" s="289" t="e">
        <f>SUM(F41:F47)</f>
        <v>#REF!</v>
      </c>
      <c r="G50" s="289" t="e">
        <f>SUM(G41:G47)</f>
        <v>#REF!</v>
      </c>
      <c r="H50" s="289" t="e">
        <f>SUM(H41:H47)</f>
        <v>#REF!</v>
      </c>
      <c r="I50" s="322" t="e">
        <f>SUM(I41:I47)</f>
        <v>#REF!</v>
      </c>
      <c r="J50" s="324"/>
    </row>
    <row r="51" spans="1:10" ht="12.75">
      <c r="A51" s="232" t="s">
        <v>11</v>
      </c>
      <c r="B51" s="94"/>
      <c r="C51" s="289">
        <v>900000</v>
      </c>
      <c r="D51" s="282"/>
      <c r="E51" s="282"/>
      <c r="F51" s="282"/>
      <c r="G51" s="282"/>
      <c r="H51" s="282"/>
      <c r="I51" s="320"/>
      <c r="J51" s="324"/>
    </row>
    <row r="52" spans="1:10" ht="12.75">
      <c r="A52" s="231"/>
      <c r="B52" s="6" t="s">
        <v>231</v>
      </c>
      <c r="C52" s="284">
        <v>900000</v>
      </c>
      <c r="D52" s="282"/>
      <c r="E52" s="284">
        <v>3000000</v>
      </c>
      <c r="F52" s="284"/>
      <c r="G52" s="284"/>
      <c r="H52" s="284"/>
      <c r="I52" s="321">
        <f>SUM(F52:H52)</f>
        <v>0</v>
      </c>
      <c r="J52" s="291"/>
    </row>
    <row r="53" spans="1:10" ht="12.75">
      <c r="A53" s="231"/>
      <c r="B53" s="6" t="s">
        <v>153</v>
      </c>
      <c r="C53" s="284">
        <v>900000</v>
      </c>
      <c r="D53" s="282"/>
      <c r="E53" s="284">
        <v>600000</v>
      </c>
      <c r="F53" s="284"/>
      <c r="G53" s="284"/>
      <c r="H53" s="284"/>
      <c r="I53" s="321"/>
      <c r="J53" s="291"/>
    </row>
    <row r="54" spans="1:10" ht="12.75">
      <c r="A54" s="231"/>
      <c r="B54" s="6" t="s">
        <v>152</v>
      </c>
      <c r="C54" s="284">
        <v>901000</v>
      </c>
      <c r="D54" s="282"/>
      <c r="E54" s="284">
        <v>500000</v>
      </c>
      <c r="F54" s="284"/>
      <c r="G54" s="284"/>
      <c r="H54" s="284"/>
      <c r="I54" s="321"/>
      <c r="J54" s="291"/>
    </row>
    <row r="55" spans="1:10" ht="12.75">
      <c r="A55" s="231"/>
      <c r="B55" s="6" t="s">
        <v>154</v>
      </c>
      <c r="C55" s="284">
        <v>904000</v>
      </c>
      <c r="D55" s="282"/>
      <c r="E55" s="284">
        <v>2134000</v>
      </c>
      <c r="F55" s="284"/>
      <c r="G55" s="284"/>
      <c r="H55" s="284"/>
      <c r="I55" s="321">
        <f>SUM(F55:H55)</f>
        <v>0</v>
      </c>
      <c r="J55" s="291"/>
    </row>
    <row r="56" spans="1:10" s="11" customFormat="1" ht="12.75">
      <c r="A56" s="300" t="s">
        <v>36</v>
      </c>
      <c r="B56" s="301"/>
      <c r="C56" s="289"/>
      <c r="D56" s="289"/>
      <c r="E56" s="289">
        <f>SUM(E52:E55)</f>
        <v>6234000</v>
      </c>
      <c r="F56" s="289">
        <f>SUM(F51:F55)</f>
        <v>0</v>
      </c>
      <c r="G56" s="289">
        <f>SUM(G51:G55)</f>
        <v>0</v>
      </c>
      <c r="H56" s="289">
        <f>SUM(H51:H55)</f>
        <v>0</v>
      </c>
      <c r="I56" s="322">
        <f>SUM(I51:I55)</f>
        <v>0</v>
      </c>
      <c r="J56" s="324"/>
    </row>
    <row r="57" spans="1:10" ht="12.75">
      <c r="A57" s="232" t="s">
        <v>12</v>
      </c>
      <c r="B57" s="94"/>
      <c r="C57" s="289">
        <v>990000</v>
      </c>
      <c r="D57" s="282"/>
      <c r="E57" s="282"/>
      <c r="F57" s="282"/>
      <c r="G57" s="282"/>
      <c r="H57" s="282"/>
      <c r="I57" s="320"/>
      <c r="J57" s="324"/>
    </row>
    <row r="58" spans="1:10" ht="12.75">
      <c r="A58" s="231"/>
      <c r="B58" s="6" t="s">
        <v>233</v>
      </c>
      <c r="C58" s="283">
        <v>990000</v>
      </c>
      <c r="D58" s="282"/>
      <c r="E58" s="298">
        <v>4600000</v>
      </c>
      <c r="F58" s="284"/>
      <c r="G58" s="284"/>
      <c r="H58" s="284"/>
      <c r="I58" s="321">
        <f>SUM(F58:H58)</f>
        <v>0</v>
      </c>
      <c r="J58" s="291"/>
    </row>
    <row r="59" spans="1:10" s="11" customFormat="1" ht="12.75">
      <c r="A59" s="300" t="s">
        <v>37</v>
      </c>
      <c r="B59" s="301"/>
      <c r="C59" s="289"/>
      <c r="D59" s="289"/>
      <c r="E59" s="289">
        <f>SUM(E58:E58)</f>
        <v>4600000</v>
      </c>
      <c r="F59" s="289">
        <f>SUM(F57:F58)</f>
        <v>0</v>
      </c>
      <c r="G59" s="289">
        <f>SUM(G57:G58)</f>
        <v>0</v>
      </c>
      <c r="H59" s="289">
        <f>SUM(H57:H58)</f>
        <v>0</v>
      </c>
      <c r="I59" s="322">
        <f>SUM(I57:I58)</f>
        <v>0</v>
      </c>
      <c r="J59" s="324"/>
    </row>
    <row r="60" spans="1:10" s="11" customFormat="1" ht="13.5">
      <c r="A60" s="273" t="s">
        <v>25</v>
      </c>
      <c r="B60" s="273"/>
      <c r="C60" s="285"/>
      <c r="D60" s="289">
        <f>D14</f>
        <v>22510382</v>
      </c>
      <c r="E60" s="289">
        <f>SUM(E27+E31+E34+E37+E40+E50+E56+E59)</f>
        <v>21682540</v>
      </c>
      <c r="F60" s="285" t="e">
        <f>F14+F27+F31+F34+F37+#REF!+#REF!+F40+#REF!+F50+F56+F59</f>
        <v>#REF!</v>
      </c>
      <c r="G60" s="285" t="e">
        <f>G14+G27+G31+G34+G37+#REF!+#REF!+G40+#REF!+G50+G56+G59</f>
        <v>#REF!</v>
      </c>
      <c r="H60" s="285" t="e">
        <f>H14+H27+H31+H34+H37+#REF!+#REF!+H40+#REF!+H50+H56+H59</f>
        <v>#REF!</v>
      </c>
      <c r="I60" s="323" t="e">
        <f>I14+I27+I31+I34+I37+#REF!+#REF!+I40+#REF!+I50+I56+I59</f>
        <v>#REF!</v>
      </c>
      <c r="J60" s="318"/>
    </row>
    <row r="61" spans="1:10" ht="12.75" hidden="1">
      <c r="A61" s="234"/>
      <c r="B61" s="248"/>
      <c r="C61" s="284"/>
      <c r="D61" s="284"/>
      <c r="E61" s="284"/>
      <c r="F61" s="284"/>
      <c r="G61" s="284"/>
      <c r="H61" s="284"/>
      <c r="I61" s="321"/>
      <c r="J61" s="291"/>
    </row>
    <row r="62" spans="1:10" ht="12.75" hidden="1">
      <c r="A62" s="234" t="s">
        <v>125</v>
      </c>
      <c r="B62" s="248"/>
      <c r="C62" s="250"/>
      <c r="D62" s="284"/>
      <c r="E62" s="284"/>
      <c r="F62" s="284"/>
      <c r="G62" s="284"/>
      <c r="H62" s="284"/>
      <c r="I62" s="321"/>
      <c r="J62" s="291"/>
    </row>
    <row r="63" spans="1:10" ht="25.5" hidden="1">
      <c r="A63" s="234"/>
      <c r="B63" s="248"/>
      <c r="C63" s="299" t="s">
        <v>67</v>
      </c>
      <c r="D63" s="284"/>
      <c r="E63" s="284"/>
      <c r="F63" s="284"/>
      <c r="G63" s="284"/>
      <c r="H63" s="284"/>
      <c r="I63" s="321"/>
      <c r="J63" s="291"/>
    </row>
    <row r="64" spans="1:10" ht="12.75" hidden="1">
      <c r="A64" s="234" t="s">
        <v>13</v>
      </c>
      <c r="B64" s="248"/>
      <c r="C64" s="284" t="s">
        <v>29</v>
      </c>
      <c r="D64" s="284" t="e">
        <f>SUM(#REF!)</f>
        <v>#REF!</v>
      </c>
      <c r="E64" s="284" t="e">
        <f>SUM(#REF!)</f>
        <v>#REF!</v>
      </c>
      <c r="F64" s="284">
        <f>-35000+(16000*4)</f>
        <v>29000</v>
      </c>
      <c r="G64" s="284">
        <f>-200000+(16000*4)</f>
        <v>-136000</v>
      </c>
      <c r="H64" s="284">
        <v>72000</v>
      </c>
      <c r="I64" s="321">
        <f aca="true" t="shared" si="0" ref="I64:I71">SUM(F64:H64)</f>
        <v>-35000</v>
      </c>
      <c r="J64" s="291"/>
    </row>
    <row r="65" spans="1:10" ht="12.75" hidden="1">
      <c r="A65" s="234" t="s">
        <v>14</v>
      </c>
      <c r="B65" s="248"/>
      <c r="C65" s="284" t="s">
        <v>29</v>
      </c>
      <c r="D65" s="284" t="e">
        <f>SUM(#REF!)</f>
        <v>#REF!</v>
      </c>
      <c r="E65" s="284" t="e">
        <f>SUM(#REF!)</f>
        <v>#REF!</v>
      </c>
      <c r="F65" s="284"/>
      <c r="G65" s="284"/>
      <c r="H65" s="284"/>
      <c r="I65" s="321">
        <f t="shared" si="0"/>
        <v>0</v>
      </c>
      <c r="J65" s="291"/>
    </row>
    <row r="66" spans="1:10" ht="12.75" hidden="1">
      <c r="A66" s="234" t="s">
        <v>15</v>
      </c>
      <c r="B66" s="248"/>
      <c r="C66" s="284" t="s">
        <v>29</v>
      </c>
      <c r="D66" s="284" t="e">
        <f>SUM(#REF!)</f>
        <v>#REF!</v>
      </c>
      <c r="E66" s="284" t="e">
        <f>SUM(#REF!)</f>
        <v>#REF!</v>
      </c>
      <c r="F66" s="284"/>
      <c r="G66" s="284"/>
      <c r="H66" s="284"/>
      <c r="I66" s="321">
        <f t="shared" si="0"/>
        <v>0</v>
      </c>
      <c r="J66" s="291"/>
    </row>
    <row r="67" spans="1:10" ht="12.75" hidden="1">
      <c r="A67" s="234" t="s">
        <v>16</v>
      </c>
      <c r="B67" s="248"/>
      <c r="C67" s="284" t="s">
        <v>29</v>
      </c>
      <c r="D67" s="284" t="e">
        <f>SUM(#REF!)</f>
        <v>#REF!</v>
      </c>
      <c r="E67" s="284" t="e">
        <f>SUM(#REF!)</f>
        <v>#REF!</v>
      </c>
      <c r="F67" s="284"/>
      <c r="G67" s="284"/>
      <c r="H67" s="284"/>
      <c r="I67" s="321">
        <f t="shared" si="0"/>
        <v>0</v>
      </c>
      <c r="J67" s="291"/>
    </row>
    <row r="68" spans="1:10" ht="12.75" hidden="1">
      <c r="A68" s="234" t="s">
        <v>17</v>
      </c>
      <c r="B68" s="248"/>
      <c r="C68" s="284" t="s">
        <v>29</v>
      </c>
      <c r="D68" s="284" t="e">
        <f>SUM(#REF!)</f>
        <v>#REF!</v>
      </c>
      <c r="E68" s="284" t="e">
        <f>SUM(#REF!)</f>
        <v>#REF!</v>
      </c>
      <c r="F68" s="284"/>
      <c r="G68" s="284"/>
      <c r="H68" s="284"/>
      <c r="I68" s="321">
        <f t="shared" si="0"/>
        <v>0</v>
      </c>
      <c r="J68" s="291"/>
    </row>
    <row r="69" spans="1:10" ht="12.75" hidden="1">
      <c r="A69" s="234" t="s">
        <v>18</v>
      </c>
      <c r="B69" s="248"/>
      <c r="C69" s="284" t="s">
        <v>29</v>
      </c>
      <c r="D69" s="284" t="e">
        <f>SUM(#REF!)</f>
        <v>#REF!</v>
      </c>
      <c r="E69" s="284" t="e">
        <f>SUM(#REF!)</f>
        <v>#REF!</v>
      </c>
      <c r="F69" s="284"/>
      <c r="G69" s="284"/>
      <c r="H69" s="284"/>
      <c r="I69" s="321">
        <f t="shared" si="0"/>
        <v>0</v>
      </c>
      <c r="J69" s="291"/>
    </row>
    <row r="70" spans="1:10" ht="12.75" hidden="1">
      <c r="A70" s="234" t="s">
        <v>19</v>
      </c>
      <c r="B70" s="248"/>
      <c r="C70" s="284" t="s">
        <v>29</v>
      </c>
      <c r="D70" s="284" t="e">
        <f>SUM(#REF!)</f>
        <v>#REF!</v>
      </c>
      <c r="E70" s="284" t="e">
        <f>SUM(#REF!)</f>
        <v>#REF!</v>
      </c>
      <c r="F70" s="284"/>
      <c r="G70" s="284"/>
      <c r="H70" s="284"/>
      <c r="I70" s="321">
        <f t="shared" si="0"/>
        <v>0</v>
      </c>
      <c r="J70" s="291"/>
    </row>
    <row r="71" spans="1:10" ht="12.75" hidden="1">
      <c r="A71" s="234"/>
      <c r="B71" s="248"/>
      <c r="C71" s="284"/>
      <c r="D71" s="284" t="e">
        <f>SUM(#REF!)</f>
        <v>#REF!</v>
      </c>
      <c r="E71" s="284"/>
      <c r="F71" s="284"/>
      <c r="G71" s="284"/>
      <c r="H71" s="284"/>
      <c r="I71" s="321">
        <f t="shared" si="0"/>
        <v>0</v>
      </c>
      <c r="J71" s="291"/>
    </row>
    <row r="72" spans="1:10" s="11" customFormat="1" ht="13.5" hidden="1">
      <c r="A72" s="234"/>
      <c r="B72" s="234"/>
      <c r="C72" s="250"/>
      <c r="D72" s="250" t="e">
        <f aca="true" t="shared" si="1" ref="D72:I72">SUM(D63:D71)</f>
        <v>#REF!</v>
      </c>
      <c r="E72" s="250" t="e">
        <f t="shared" si="1"/>
        <v>#REF!</v>
      </c>
      <c r="F72" s="250">
        <f t="shared" si="1"/>
        <v>29000</v>
      </c>
      <c r="G72" s="250">
        <f t="shared" si="1"/>
        <v>-136000</v>
      </c>
      <c r="H72" s="250">
        <f t="shared" si="1"/>
        <v>72000</v>
      </c>
      <c r="I72" s="217">
        <f t="shared" si="1"/>
        <v>-35000</v>
      </c>
      <c r="J72" s="292"/>
    </row>
    <row r="73" spans="1:10" ht="12.75" hidden="1">
      <c r="A73" s="234"/>
      <c r="B73" s="248"/>
      <c r="C73" s="284"/>
      <c r="D73" s="284"/>
      <c r="E73" s="284"/>
      <c r="F73" s="284"/>
      <c r="G73" s="284"/>
      <c r="H73" s="284"/>
      <c r="I73" s="321"/>
      <c r="J73" s="291"/>
    </row>
    <row r="74" spans="1:10" s="11" customFormat="1" ht="13.5" hidden="1">
      <c r="A74" s="234"/>
      <c r="B74" s="234"/>
      <c r="C74" s="250"/>
      <c r="D74" s="250" t="e">
        <f aca="true" t="shared" si="2" ref="D74:I74">D60+D72</f>
        <v>#REF!</v>
      </c>
      <c r="E74" s="250" t="e">
        <f t="shared" si="2"/>
        <v>#REF!</v>
      </c>
      <c r="F74" s="250" t="e">
        <f t="shared" si="2"/>
        <v>#REF!</v>
      </c>
      <c r="G74" s="250" t="e">
        <f t="shared" si="2"/>
        <v>#REF!</v>
      </c>
      <c r="H74" s="250" t="e">
        <f t="shared" si="2"/>
        <v>#REF!</v>
      </c>
      <c r="I74" s="217" t="e">
        <f t="shared" si="2"/>
        <v>#REF!</v>
      </c>
      <c r="J74" s="292"/>
    </row>
    <row r="75" spans="1:11" ht="13.5">
      <c r="A75" s="273" t="s">
        <v>204</v>
      </c>
      <c r="B75" s="251"/>
      <c r="C75" s="285"/>
      <c r="D75" s="285"/>
      <c r="E75" s="285"/>
      <c r="F75" s="285"/>
      <c r="G75" s="285"/>
      <c r="H75" s="285"/>
      <c r="I75" s="323"/>
      <c r="J75" s="319">
        <f>SUM(D60-E60)</f>
        <v>827842</v>
      </c>
      <c r="K75" s="41"/>
    </row>
    <row r="76" spans="1:10" ht="12.75">
      <c r="A76" s="11"/>
      <c r="B76" s="6"/>
      <c r="C76" s="313"/>
      <c r="E76" s="286"/>
      <c r="F76" s="190"/>
      <c r="G76" s="190"/>
      <c r="H76" s="190"/>
      <c r="J76" s="308"/>
    </row>
    <row r="77" spans="2:10" ht="12.75">
      <c r="B77" s="11" t="s">
        <v>224</v>
      </c>
      <c r="C77" s="313"/>
      <c r="E77" s="190"/>
      <c r="F77" s="190"/>
      <c r="G77" s="190"/>
      <c r="H77" s="190"/>
      <c r="J77" s="308"/>
    </row>
    <row r="78" spans="1:10" ht="12.75">
      <c r="A78" s="11"/>
      <c r="B78" s="11" t="s">
        <v>234</v>
      </c>
      <c r="C78" s="313"/>
      <c r="E78" s="190"/>
      <c r="F78" s="190"/>
      <c r="G78" s="190"/>
      <c r="H78" s="190"/>
      <c r="J78" s="308"/>
    </row>
    <row r="79" spans="1:10" ht="12.75">
      <c r="A79" s="11"/>
      <c r="B79" s="11" t="s">
        <v>232</v>
      </c>
      <c r="C79" s="313"/>
      <c r="E79" s="190"/>
      <c r="F79" s="190"/>
      <c r="G79" s="190"/>
      <c r="H79" s="190"/>
      <c r="J79" s="308"/>
    </row>
    <row r="80" spans="1:10" ht="12.75">
      <c r="A80" s="11"/>
      <c r="B80" s="6"/>
      <c r="C80" s="313"/>
      <c r="E80" s="190"/>
      <c r="F80" s="190"/>
      <c r="G80" s="190"/>
      <c r="H80" s="190"/>
      <c r="J80" s="308"/>
    </row>
    <row r="81" ht="12.75">
      <c r="E81" s="190"/>
    </row>
    <row r="82" spans="1:10" ht="12.75">
      <c r="A82" s="11"/>
      <c r="B82" s="6"/>
      <c r="C82" s="313"/>
      <c r="E82" s="190"/>
      <c r="F82" s="190"/>
      <c r="G82" s="190"/>
      <c r="H82" s="190"/>
      <c r="J82" s="308"/>
    </row>
    <row r="83" spans="1:10" ht="12.75">
      <c r="A83" s="11"/>
      <c r="B83" s="6"/>
      <c r="C83" s="313"/>
      <c r="E83" s="190"/>
      <c r="F83" s="190"/>
      <c r="G83" s="190"/>
      <c r="H83" s="190"/>
      <c r="J83" s="308"/>
    </row>
    <row r="84" spans="1:10" ht="12.75">
      <c r="A84" s="11"/>
      <c r="B84" s="6"/>
      <c r="C84" s="313"/>
      <c r="E84" s="190"/>
      <c r="F84" s="190"/>
      <c r="G84" s="190"/>
      <c r="H84" s="190"/>
      <c r="J84" s="308"/>
    </row>
    <row r="85" spans="1:10" ht="12.75">
      <c r="A85" s="11"/>
      <c r="B85" s="6"/>
      <c r="C85" s="313"/>
      <c r="E85" s="190"/>
      <c r="F85" s="190"/>
      <c r="G85" s="190"/>
      <c r="H85" s="190"/>
      <c r="J85" s="308"/>
    </row>
    <row r="86" ht="12.75">
      <c r="E86" s="190"/>
    </row>
    <row r="87" spans="1:10" ht="12.75">
      <c r="A87" s="11"/>
      <c r="B87" s="6"/>
      <c r="C87" s="313"/>
      <c r="E87" s="190"/>
      <c r="F87" s="190"/>
      <c r="G87" s="190"/>
      <c r="H87" s="190"/>
      <c r="J87" s="308"/>
    </row>
    <row r="88" spans="1:10" ht="12.75">
      <c r="A88" s="11"/>
      <c r="B88" s="6"/>
      <c r="C88" s="313"/>
      <c r="E88" s="190"/>
      <c r="F88" s="190"/>
      <c r="G88" s="190"/>
      <c r="H88" s="190"/>
      <c r="J88" s="308"/>
    </row>
    <row r="89" spans="1:10" ht="12.75">
      <c r="A89" s="11"/>
      <c r="B89" s="6"/>
      <c r="C89" s="313"/>
      <c r="E89" s="190"/>
      <c r="F89" s="190"/>
      <c r="G89" s="190"/>
      <c r="H89" s="190"/>
      <c r="J89" s="308"/>
    </row>
    <row r="90" spans="1:10" ht="12.75">
      <c r="A90" s="11"/>
      <c r="B90" s="6"/>
      <c r="C90" s="313"/>
      <c r="E90" s="190"/>
      <c r="F90" s="190"/>
      <c r="G90" s="190"/>
      <c r="H90" s="190"/>
      <c r="J90" s="308"/>
    </row>
  </sheetData>
  <printOptions headings="1" horizontalCentered="1"/>
  <pageMargins left="0" right="0" top="0.82" bottom="0.81" header="0.5118110236220472" footer="0.5118110236220472"/>
  <pageSetup horizontalDpi="600" verticalDpi="600" orientation="landscape" paperSize="9" scale="75" r:id="rId1"/>
  <headerFooter alignWithMargins="0">
    <oddHeader>&amp;L&amp;F&amp;C&amp;A</oddHeader>
    <oddFooter>&amp;CSide &amp;P av &amp;N&amp;RUtskrift &amp;D kl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W50"/>
  <sheetViews>
    <sheetView workbookViewId="0" topLeftCell="A1">
      <pane ySplit="3555" topLeftCell="BM9" activePane="bottomLeft" state="split"/>
      <selection pane="topLeft" activeCell="A2" sqref="A2"/>
      <selection pane="bottomLeft" activeCell="F25" sqref="F25"/>
    </sheetView>
  </sheetViews>
  <sheetFormatPr defaultColWidth="9.140625" defaultRowHeight="12.75"/>
  <cols>
    <col min="1" max="2" width="2.57421875" style="4" customWidth="1"/>
    <col min="3" max="3" width="28.140625" style="4" customWidth="1"/>
    <col min="4" max="4" width="7.7109375" style="4" bestFit="1" customWidth="1"/>
    <col min="5" max="5" width="9.00390625" style="4" customWidth="1"/>
    <col min="6" max="6" width="7.7109375" style="4" customWidth="1"/>
    <col min="7" max="15" width="8.421875" style="4" customWidth="1"/>
    <col min="16" max="16" width="8.421875" style="5" customWidth="1"/>
    <col min="17" max="17" width="8.421875" style="4" customWidth="1"/>
    <col min="18" max="18" width="8.421875" style="5" customWidth="1"/>
    <col min="19" max="16384" width="11.421875" style="4" customWidth="1"/>
  </cols>
  <sheetData>
    <row r="1" spans="1:23" s="89" customFormat="1" ht="20.25">
      <c r="A1" s="132" t="s">
        <v>71</v>
      </c>
      <c r="B1" s="133"/>
      <c r="C1" s="133"/>
      <c r="D1" s="134"/>
      <c r="E1" s="134"/>
      <c r="F1" s="134"/>
      <c r="G1" s="134"/>
      <c r="H1" s="135"/>
      <c r="I1" s="135"/>
      <c r="J1" s="135"/>
      <c r="K1" s="136"/>
      <c r="L1" s="136"/>
      <c r="M1" s="136"/>
      <c r="N1" s="136"/>
      <c r="O1" s="136"/>
      <c r="P1" s="136"/>
      <c r="Q1" s="136"/>
      <c r="R1" s="137"/>
      <c r="S1" s="91"/>
      <c r="T1" s="91"/>
      <c r="U1" s="90"/>
      <c r="V1" s="92"/>
      <c r="W1" s="93"/>
    </row>
    <row r="2" spans="1:18" s="5" customFormat="1" ht="13.5" customHeight="1" thickBot="1">
      <c r="A2" s="13"/>
      <c r="R2" s="27"/>
    </row>
    <row r="3" spans="1:18" s="102" customFormat="1" ht="18.75">
      <c r="A3" s="63" t="s">
        <v>66</v>
      </c>
      <c r="B3" s="70"/>
      <c r="C3" s="70"/>
      <c r="D3" s="70"/>
      <c r="E3" s="115" t="s">
        <v>126</v>
      </c>
      <c r="F3" s="68" t="s">
        <v>87</v>
      </c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7"/>
    </row>
    <row r="4" spans="1:18" s="102" customFormat="1" ht="112.5" customHeight="1">
      <c r="A4" s="109" t="s">
        <v>86</v>
      </c>
      <c r="B4" s="110"/>
      <c r="C4" s="110"/>
      <c r="D4" s="111" t="s">
        <v>67</v>
      </c>
      <c r="E4" s="172" t="s">
        <v>127</v>
      </c>
      <c r="F4" s="118" t="s">
        <v>88</v>
      </c>
      <c r="G4" s="112" t="s">
        <v>73</v>
      </c>
      <c r="H4" s="112" t="s">
        <v>74</v>
      </c>
      <c r="I4" s="112" t="s">
        <v>75</v>
      </c>
      <c r="J4" s="112" t="s">
        <v>76</v>
      </c>
      <c r="K4" s="112" t="s">
        <v>77</v>
      </c>
      <c r="L4" s="112" t="s">
        <v>78</v>
      </c>
      <c r="M4" s="112" t="s">
        <v>79</v>
      </c>
      <c r="N4" s="112" t="s">
        <v>80</v>
      </c>
      <c r="O4" s="112" t="s">
        <v>81</v>
      </c>
      <c r="P4" s="112" t="s">
        <v>82</v>
      </c>
      <c r="Q4" s="112" t="s">
        <v>83</v>
      </c>
      <c r="R4" s="113" t="s">
        <v>84</v>
      </c>
    </row>
    <row r="5" spans="1:18" s="5" customFormat="1" ht="12.75">
      <c r="A5" s="13"/>
      <c r="E5" s="14"/>
      <c r="F5" s="119"/>
      <c r="R5" s="27"/>
    </row>
    <row r="6" spans="1:18" s="103" customFormat="1" ht="12.75">
      <c r="A6" s="106" t="s">
        <v>91</v>
      </c>
      <c r="E6" s="114"/>
      <c r="F6" s="120"/>
      <c r="R6" s="107"/>
    </row>
    <row r="7" spans="1:18" s="9" customFormat="1" ht="12.75">
      <c r="A7" s="7"/>
      <c r="B7" s="9" t="s">
        <v>95</v>
      </c>
      <c r="E7" s="8"/>
      <c r="F7" s="121"/>
      <c r="R7" s="108"/>
    </row>
    <row r="8" spans="1:18" s="5" customFormat="1" ht="12.75">
      <c r="A8" s="13"/>
      <c r="C8" s="5" t="s">
        <v>92</v>
      </c>
      <c r="E8" s="14">
        <v>100</v>
      </c>
      <c r="F8" s="119">
        <f>SUM(G8:R8)</f>
        <v>78</v>
      </c>
      <c r="G8" s="5">
        <v>1</v>
      </c>
      <c r="H8" s="5">
        <v>2</v>
      </c>
      <c r="I8" s="5">
        <v>3</v>
      </c>
      <c r="J8" s="5">
        <v>4</v>
      </c>
      <c r="K8" s="5">
        <v>5</v>
      </c>
      <c r="L8" s="5">
        <v>6</v>
      </c>
      <c r="M8" s="5">
        <v>7</v>
      </c>
      <c r="N8" s="5">
        <v>8</v>
      </c>
      <c r="O8" s="5">
        <v>9</v>
      </c>
      <c r="P8" s="5">
        <v>10</v>
      </c>
      <c r="Q8" s="5">
        <v>11</v>
      </c>
      <c r="R8" s="27">
        <v>12</v>
      </c>
    </row>
    <row r="9" spans="1:18" s="5" customFormat="1" ht="12.75">
      <c r="A9" s="13"/>
      <c r="C9" s="5" t="s">
        <v>93</v>
      </c>
      <c r="E9" s="14"/>
      <c r="F9" s="119">
        <f>SUM(G9:R9)</f>
        <v>0</v>
      </c>
      <c r="R9" s="27"/>
    </row>
    <row r="10" spans="1:18" s="5" customFormat="1" ht="12.75">
      <c r="A10" s="13"/>
      <c r="E10" s="14"/>
      <c r="F10" s="119"/>
      <c r="R10" s="27"/>
    </row>
    <row r="11" spans="1:18" s="9" customFormat="1" ht="12.75">
      <c r="A11" s="7"/>
      <c r="B11" s="9" t="s">
        <v>90</v>
      </c>
      <c r="E11" s="8">
        <f>SUM(E7:E10)</f>
        <v>100</v>
      </c>
      <c r="F11" s="121">
        <f aca="true" t="shared" si="0" ref="F11:R11">SUM(F7:F10)</f>
        <v>78</v>
      </c>
      <c r="G11" s="9">
        <f t="shared" si="0"/>
        <v>1</v>
      </c>
      <c r="H11" s="9">
        <f t="shared" si="0"/>
        <v>2</v>
      </c>
      <c r="I11" s="9">
        <f t="shared" si="0"/>
        <v>3</v>
      </c>
      <c r="J11" s="9">
        <f t="shared" si="0"/>
        <v>4</v>
      </c>
      <c r="K11" s="9">
        <f t="shared" si="0"/>
        <v>5</v>
      </c>
      <c r="L11" s="9">
        <f t="shared" si="0"/>
        <v>6</v>
      </c>
      <c r="M11" s="9">
        <f t="shared" si="0"/>
        <v>7</v>
      </c>
      <c r="N11" s="9">
        <f t="shared" si="0"/>
        <v>8</v>
      </c>
      <c r="O11" s="9">
        <f t="shared" si="0"/>
        <v>9</v>
      </c>
      <c r="P11" s="9">
        <f t="shared" si="0"/>
        <v>10</v>
      </c>
      <c r="Q11" s="9">
        <f t="shared" si="0"/>
        <v>11</v>
      </c>
      <c r="R11" s="108">
        <f t="shared" si="0"/>
        <v>12</v>
      </c>
    </row>
    <row r="12" spans="1:18" s="5" customFormat="1" ht="12.75">
      <c r="A12" s="13"/>
      <c r="E12" s="14"/>
      <c r="F12" s="119"/>
      <c r="R12" s="27"/>
    </row>
    <row r="13" spans="1:18" s="9" customFormat="1" ht="12.75">
      <c r="A13" s="7"/>
      <c r="B13" s="9" t="s">
        <v>100</v>
      </c>
      <c r="E13" s="8"/>
      <c r="F13" s="119">
        <f>SUM(G13:R13)</f>
        <v>0</v>
      </c>
      <c r="R13" s="108"/>
    </row>
    <row r="14" spans="1:18" s="5" customFormat="1" ht="12.75">
      <c r="A14" s="13"/>
      <c r="C14" s="5" t="s">
        <v>85</v>
      </c>
      <c r="D14" s="5" t="s">
        <v>101</v>
      </c>
      <c r="E14" s="14"/>
      <c r="F14" s="119">
        <f>SUM(G14:R14)</f>
        <v>780</v>
      </c>
      <c r="G14" s="5">
        <v>10</v>
      </c>
      <c r="H14" s="5">
        <v>20</v>
      </c>
      <c r="I14" s="5">
        <v>30</v>
      </c>
      <c r="J14" s="5">
        <v>40</v>
      </c>
      <c r="K14" s="5">
        <v>50</v>
      </c>
      <c r="L14" s="5">
        <v>60</v>
      </c>
      <c r="M14" s="5">
        <v>70</v>
      </c>
      <c r="N14" s="5">
        <v>80</v>
      </c>
      <c r="O14" s="5">
        <v>90</v>
      </c>
      <c r="P14" s="5">
        <v>100</v>
      </c>
      <c r="Q14" s="5">
        <v>110</v>
      </c>
      <c r="R14" s="27">
        <v>120</v>
      </c>
    </row>
    <row r="15" spans="1:18" s="5" customFormat="1" ht="12.75">
      <c r="A15" s="13"/>
      <c r="C15" s="5" t="s">
        <v>89</v>
      </c>
      <c r="D15" s="5" t="s">
        <v>101</v>
      </c>
      <c r="E15" s="14"/>
      <c r="F15" s="119">
        <f>SUM(G15:R15)</f>
        <v>0</v>
      </c>
      <c r="R15" s="27"/>
    </row>
    <row r="16" spans="1:18" ht="12.75">
      <c r="A16" s="13"/>
      <c r="B16" s="5"/>
      <c r="C16" s="5"/>
      <c r="D16" s="5"/>
      <c r="E16" s="14"/>
      <c r="F16" s="119"/>
      <c r="G16" s="5"/>
      <c r="H16" s="5"/>
      <c r="I16" s="5"/>
      <c r="J16" s="5"/>
      <c r="K16" s="5"/>
      <c r="L16" s="5"/>
      <c r="M16" s="5"/>
      <c r="N16" s="5"/>
      <c r="O16" s="5"/>
      <c r="Q16" s="5"/>
      <c r="R16" s="27"/>
    </row>
    <row r="17" spans="1:18" s="9" customFormat="1" ht="12.75">
      <c r="A17" s="7"/>
      <c r="B17" s="9" t="s">
        <v>94</v>
      </c>
      <c r="E17" s="8">
        <f>SUM(E13:E16)</f>
        <v>0</v>
      </c>
      <c r="F17" s="121">
        <f aca="true" t="shared" si="1" ref="F17:R17">SUM(F13:F16)</f>
        <v>780</v>
      </c>
      <c r="G17" s="9">
        <f t="shared" si="1"/>
        <v>10</v>
      </c>
      <c r="H17" s="9">
        <f t="shared" si="1"/>
        <v>20</v>
      </c>
      <c r="I17" s="9">
        <f t="shared" si="1"/>
        <v>30</v>
      </c>
      <c r="J17" s="9">
        <f t="shared" si="1"/>
        <v>40</v>
      </c>
      <c r="K17" s="9">
        <f t="shared" si="1"/>
        <v>50</v>
      </c>
      <c r="L17" s="9">
        <f t="shared" si="1"/>
        <v>60</v>
      </c>
      <c r="M17" s="9">
        <f t="shared" si="1"/>
        <v>70</v>
      </c>
      <c r="N17" s="9">
        <f t="shared" si="1"/>
        <v>80</v>
      </c>
      <c r="O17" s="9">
        <f t="shared" si="1"/>
        <v>90</v>
      </c>
      <c r="P17" s="9">
        <f t="shared" si="1"/>
        <v>100</v>
      </c>
      <c r="Q17" s="9">
        <f t="shared" si="1"/>
        <v>110</v>
      </c>
      <c r="R17" s="108">
        <f t="shared" si="1"/>
        <v>120</v>
      </c>
    </row>
    <row r="18" spans="1:18" s="5" customFormat="1" ht="12.75">
      <c r="A18" s="13"/>
      <c r="E18" s="14"/>
      <c r="F18" s="119"/>
      <c r="R18" s="27"/>
    </row>
    <row r="19" spans="1:18" s="123" customFormat="1" ht="13.5" thickBot="1">
      <c r="A19" s="122" t="s">
        <v>96</v>
      </c>
      <c r="E19" s="124">
        <f>E11+E17</f>
        <v>100</v>
      </c>
      <c r="F19" s="125">
        <f aca="true" t="shared" si="2" ref="F19:R19">F11+F17</f>
        <v>858</v>
      </c>
      <c r="G19" s="123">
        <f t="shared" si="2"/>
        <v>11</v>
      </c>
      <c r="H19" s="123">
        <f t="shared" si="2"/>
        <v>22</v>
      </c>
      <c r="I19" s="123">
        <f t="shared" si="2"/>
        <v>33</v>
      </c>
      <c r="J19" s="123">
        <f t="shared" si="2"/>
        <v>44</v>
      </c>
      <c r="K19" s="123">
        <f t="shared" si="2"/>
        <v>55</v>
      </c>
      <c r="L19" s="123">
        <f t="shared" si="2"/>
        <v>66</v>
      </c>
      <c r="M19" s="123">
        <f t="shared" si="2"/>
        <v>77</v>
      </c>
      <c r="N19" s="123">
        <f t="shared" si="2"/>
        <v>88</v>
      </c>
      <c r="O19" s="123">
        <f t="shared" si="2"/>
        <v>99</v>
      </c>
      <c r="P19" s="123">
        <f t="shared" si="2"/>
        <v>110</v>
      </c>
      <c r="Q19" s="123">
        <f t="shared" si="2"/>
        <v>121</v>
      </c>
      <c r="R19" s="126">
        <f t="shared" si="2"/>
        <v>132</v>
      </c>
    </row>
    <row r="20" spans="1:18" ht="13.5" thickTop="1">
      <c r="A20" s="13"/>
      <c r="B20" s="5"/>
      <c r="C20" s="5"/>
      <c r="D20" s="12"/>
      <c r="E20" s="99"/>
      <c r="F20" s="62"/>
      <c r="G20" s="5"/>
      <c r="H20" s="5"/>
      <c r="I20" s="5"/>
      <c r="J20" s="5"/>
      <c r="K20" s="5"/>
      <c r="L20" s="5"/>
      <c r="M20" s="5"/>
      <c r="N20" s="5"/>
      <c r="O20" s="5"/>
      <c r="Q20" s="5"/>
      <c r="R20" s="27"/>
    </row>
    <row r="21" spans="1:18" s="103" customFormat="1" ht="12.75">
      <c r="A21" s="106" t="s">
        <v>97</v>
      </c>
      <c r="E21" s="114"/>
      <c r="F21" s="120"/>
      <c r="R21" s="107"/>
    </row>
    <row r="22" spans="1:18" s="5" customFormat="1" ht="12.75">
      <c r="A22" s="13"/>
      <c r="B22" s="5" t="s">
        <v>85</v>
      </c>
      <c r="D22" s="5" t="s">
        <v>99</v>
      </c>
      <c r="E22" s="14"/>
      <c r="F22" s="119">
        <f>SUM(G22:R22)</f>
        <v>4</v>
      </c>
      <c r="G22" s="5">
        <v>4</v>
      </c>
      <c r="R22" s="27"/>
    </row>
    <row r="23" spans="1:18" s="5" customFormat="1" ht="12.75">
      <c r="A23" s="13"/>
      <c r="B23" s="5" t="s">
        <v>89</v>
      </c>
      <c r="D23" s="5" t="s">
        <v>99</v>
      </c>
      <c r="E23" s="14"/>
      <c r="F23" s="119">
        <f>SUM(G23:R23)</f>
        <v>0</v>
      </c>
      <c r="R23" s="27"/>
    </row>
    <row r="24" spans="1:18" s="5" customFormat="1" ht="12.75">
      <c r="A24" s="13"/>
      <c r="E24" s="14"/>
      <c r="F24" s="119">
        <f>SUM(G24:R24)</f>
        <v>0</v>
      </c>
      <c r="R24" s="27"/>
    </row>
    <row r="25" spans="1:18" s="123" customFormat="1" ht="13.5" thickBot="1">
      <c r="A25" s="122" t="s">
        <v>98</v>
      </c>
      <c r="E25" s="124">
        <f aca="true" t="shared" si="3" ref="E25:R25">SUM(E21:E24)</f>
        <v>0</v>
      </c>
      <c r="F25" s="125">
        <f t="shared" si="3"/>
        <v>4</v>
      </c>
      <c r="G25" s="123">
        <f t="shared" si="3"/>
        <v>4</v>
      </c>
      <c r="H25" s="123">
        <f t="shared" si="3"/>
        <v>0</v>
      </c>
      <c r="I25" s="123">
        <f t="shared" si="3"/>
        <v>0</v>
      </c>
      <c r="J25" s="123">
        <f t="shared" si="3"/>
        <v>0</v>
      </c>
      <c r="K25" s="123">
        <f t="shared" si="3"/>
        <v>0</v>
      </c>
      <c r="L25" s="123">
        <f t="shared" si="3"/>
        <v>0</v>
      </c>
      <c r="M25" s="123">
        <f t="shared" si="3"/>
        <v>0</v>
      </c>
      <c r="N25" s="123">
        <f t="shared" si="3"/>
        <v>0</v>
      </c>
      <c r="O25" s="123">
        <f t="shared" si="3"/>
        <v>0</v>
      </c>
      <c r="P25" s="123">
        <f t="shared" si="3"/>
        <v>0</v>
      </c>
      <c r="Q25" s="123">
        <f t="shared" si="3"/>
        <v>0</v>
      </c>
      <c r="R25" s="126">
        <f t="shared" si="3"/>
        <v>0</v>
      </c>
    </row>
    <row r="26" spans="1:18" s="5" customFormat="1" ht="13.5" thickTop="1">
      <c r="A26" s="13"/>
      <c r="E26" s="14"/>
      <c r="F26" s="119"/>
      <c r="R26" s="27"/>
    </row>
    <row r="27" spans="1:18" s="5" customFormat="1" ht="12.75">
      <c r="A27" s="13"/>
      <c r="E27" s="14"/>
      <c r="F27" s="119"/>
      <c r="R27" s="27"/>
    </row>
    <row r="28" spans="1:18" ht="12.75">
      <c r="A28" s="13"/>
      <c r="B28" s="5"/>
      <c r="C28" s="5"/>
      <c r="D28" s="12"/>
      <c r="E28" s="99"/>
      <c r="F28" s="62"/>
      <c r="G28" s="5"/>
      <c r="H28" s="5"/>
      <c r="I28" s="5"/>
      <c r="J28" s="5"/>
      <c r="K28" s="5"/>
      <c r="L28" s="5"/>
      <c r="M28" s="5"/>
      <c r="N28" s="5"/>
      <c r="O28" s="5"/>
      <c r="Q28" s="5"/>
      <c r="R28" s="27"/>
    </row>
    <row r="29" spans="1:18" s="103" customFormat="1" ht="12.75">
      <c r="A29" s="106" t="s">
        <v>102</v>
      </c>
      <c r="E29" s="114"/>
      <c r="F29" s="120"/>
      <c r="R29" s="107"/>
    </row>
    <row r="30" spans="1:18" s="5" customFormat="1" ht="12.75">
      <c r="A30" s="13"/>
      <c r="B30" s="5" t="s">
        <v>85</v>
      </c>
      <c r="D30" s="5" t="s">
        <v>103</v>
      </c>
      <c r="E30" s="14"/>
      <c r="F30" s="119">
        <f>SUM(G30:R30)</f>
        <v>8</v>
      </c>
      <c r="G30" s="5">
        <v>8</v>
      </c>
      <c r="R30" s="27"/>
    </row>
    <row r="31" spans="1:18" s="5" customFormat="1" ht="12.75">
      <c r="A31" s="13"/>
      <c r="B31" s="5" t="s">
        <v>89</v>
      </c>
      <c r="D31" s="5" t="s">
        <v>103</v>
      </c>
      <c r="E31" s="14"/>
      <c r="F31" s="119">
        <f>SUM(G31:R31)</f>
        <v>0</v>
      </c>
      <c r="R31" s="27"/>
    </row>
    <row r="32" spans="1:18" s="5" customFormat="1" ht="12.75">
      <c r="A32" s="13"/>
      <c r="E32" s="14"/>
      <c r="F32" s="119">
        <f>SUM(G32:R32)</f>
        <v>0</v>
      </c>
      <c r="R32" s="27"/>
    </row>
    <row r="33" spans="1:18" s="123" customFormat="1" ht="13.5" thickBot="1">
      <c r="A33" s="122" t="s">
        <v>108</v>
      </c>
      <c r="E33" s="124">
        <f aca="true" t="shared" si="4" ref="E33:R33">SUM(E29:E32)</f>
        <v>0</v>
      </c>
      <c r="F33" s="125">
        <f t="shared" si="4"/>
        <v>8</v>
      </c>
      <c r="G33" s="123">
        <f t="shared" si="4"/>
        <v>8</v>
      </c>
      <c r="H33" s="123">
        <f t="shared" si="4"/>
        <v>0</v>
      </c>
      <c r="I33" s="123">
        <f t="shared" si="4"/>
        <v>0</v>
      </c>
      <c r="J33" s="123">
        <f t="shared" si="4"/>
        <v>0</v>
      </c>
      <c r="K33" s="123">
        <f t="shared" si="4"/>
        <v>0</v>
      </c>
      <c r="L33" s="123">
        <f t="shared" si="4"/>
        <v>0</v>
      </c>
      <c r="M33" s="123">
        <f t="shared" si="4"/>
        <v>0</v>
      </c>
      <c r="N33" s="123">
        <f t="shared" si="4"/>
        <v>0</v>
      </c>
      <c r="O33" s="123">
        <f t="shared" si="4"/>
        <v>0</v>
      </c>
      <c r="P33" s="123">
        <f t="shared" si="4"/>
        <v>0</v>
      </c>
      <c r="Q33" s="123">
        <f t="shared" si="4"/>
        <v>0</v>
      </c>
      <c r="R33" s="126">
        <f t="shared" si="4"/>
        <v>0</v>
      </c>
    </row>
    <row r="34" spans="1:18" s="5" customFormat="1" ht="13.5" thickTop="1">
      <c r="A34" s="13"/>
      <c r="E34" s="14"/>
      <c r="F34" s="119"/>
      <c r="R34" s="27"/>
    </row>
    <row r="35" spans="1:18" s="103" customFormat="1" ht="12.75">
      <c r="A35" s="106" t="s">
        <v>104</v>
      </c>
      <c r="E35" s="114"/>
      <c r="F35" s="120"/>
      <c r="R35" s="107"/>
    </row>
    <row r="36" spans="1:18" s="5" customFormat="1" ht="12.75">
      <c r="A36" s="13"/>
      <c r="B36" s="5" t="s">
        <v>85</v>
      </c>
      <c r="D36" s="5" t="s">
        <v>105</v>
      </c>
      <c r="E36" s="14"/>
      <c r="F36" s="119">
        <f>SUM(G36:R36)</f>
        <v>12</v>
      </c>
      <c r="G36" s="5">
        <v>12</v>
      </c>
      <c r="R36" s="27"/>
    </row>
    <row r="37" spans="1:18" s="5" customFormat="1" ht="12.75">
      <c r="A37" s="13"/>
      <c r="B37" s="5" t="s">
        <v>89</v>
      </c>
      <c r="D37" s="5" t="s">
        <v>105</v>
      </c>
      <c r="E37" s="14"/>
      <c r="F37" s="119">
        <f>SUM(G37:R37)</f>
        <v>0</v>
      </c>
      <c r="R37" s="27"/>
    </row>
    <row r="38" spans="1:18" s="5" customFormat="1" ht="12.75">
      <c r="A38" s="13"/>
      <c r="E38" s="14"/>
      <c r="F38" s="119">
        <f>SUM(G38:R38)</f>
        <v>0</v>
      </c>
      <c r="R38" s="27"/>
    </row>
    <row r="39" spans="1:18" s="123" customFormat="1" ht="13.5" thickBot="1">
      <c r="A39" s="122" t="s">
        <v>107</v>
      </c>
      <c r="E39" s="124">
        <f aca="true" t="shared" si="5" ref="E39:R39">SUM(E35:E38)</f>
        <v>0</v>
      </c>
      <c r="F39" s="125">
        <f t="shared" si="5"/>
        <v>12</v>
      </c>
      <c r="G39" s="123">
        <f t="shared" si="5"/>
        <v>12</v>
      </c>
      <c r="H39" s="123">
        <f t="shared" si="5"/>
        <v>0</v>
      </c>
      <c r="I39" s="123">
        <f t="shared" si="5"/>
        <v>0</v>
      </c>
      <c r="J39" s="123">
        <f t="shared" si="5"/>
        <v>0</v>
      </c>
      <c r="K39" s="123">
        <f t="shared" si="5"/>
        <v>0</v>
      </c>
      <c r="L39" s="123">
        <f t="shared" si="5"/>
        <v>0</v>
      </c>
      <c r="M39" s="123">
        <f t="shared" si="5"/>
        <v>0</v>
      </c>
      <c r="N39" s="123">
        <f t="shared" si="5"/>
        <v>0</v>
      </c>
      <c r="O39" s="123">
        <f t="shared" si="5"/>
        <v>0</v>
      </c>
      <c r="P39" s="123">
        <f t="shared" si="5"/>
        <v>0</v>
      </c>
      <c r="Q39" s="123">
        <f t="shared" si="5"/>
        <v>0</v>
      </c>
      <c r="R39" s="126">
        <f t="shared" si="5"/>
        <v>0</v>
      </c>
    </row>
    <row r="40" spans="1:18" s="5" customFormat="1" ht="13.5" thickTop="1">
      <c r="A40" s="13"/>
      <c r="E40" s="14"/>
      <c r="F40" s="119"/>
      <c r="R40" s="27"/>
    </row>
    <row r="41" spans="1:18" s="103" customFormat="1" ht="12.75">
      <c r="A41" s="106" t="s">
        <v>109</v>
      </c>
      <c r="E41" s="114"/>
      <c r="F41" s="120"/>
      <c r="R41" s="107"/>
    </row>
    <row r="42" spans="1:18" s="5" customFormat="1" ht="12.75">
      <c r="A42" s="13"/>
      <c r="B42" s="5" t="s">
        <v>85</v>
      </c>
      <c r="D42" s="5" t="s">
        <v>106</v>
      </c>
      <c r="E42" s="14"/>
      <c r="F42" s="119">
        <f>SUM(G42:R42)</f>
        <v>16</v>
      </c>
      <c r="G42" s="5">
        <v>16</v>
      </c>
      <c r="R42" s="27"/>
    </row>
    <row r="43" spans="1:18" s="5" customFormat="1" ht="12.75">
      <c r="A43" s="13"/>
      <c r="B43" s="5" t="s">
        <v>89</v>
      </c>
      <c r="D43" s="5" t="s">
        <v>106</v>
      </c>
      <c r="E43" s="14"/>
      <c r="F43" s="119">
        <f>SUM(G43:R43)</f>
        <v>0</v>
      </c>
      <c r="R43" s="27"/>
    </row>
    <row r="44" spans="1:18" s="5" customFormat="1" ht="12.75">
      <c r="A44" s="13"/>
      <c r="E44" s="14"/>
      <c r="F44" s="119">
        <f>SUM(G44:R44)</f>
        <v>0</v>
      </c>
      <c r="R44" s="27"/>
    </row>
    <row r="45" spans="1:18" s="123" customFormat="1" ht="13.5" thickBot="1">
      <c r="A45" s="122" t="s">
        <v>110</v>
      </c>
      <c r="E45" s="124">
        <f aca="true" t="shared" si="6" ref="E45:R45">SUM(E41:E44)</f>
        <v>0</v>
      </c>
      <c r="F45" s="125">
        <f t="shared" si="6"/>
        <v>16</v>
      </c>
      <c r="G45" s="123">
        <f t="shared" si="6"/>
        <v>16</v>
      </c>
      <c r="H45" s="123">
        <f t="shared" si="6"/>
        <v>0</v>
      </c>
      <c r="I45" s="123">
        <f t="shared" si="6"/>
        <v>0</v>
      </c>
      <c r="J45" s="123">
        <f t="shared" si="6"/>
        <v>0</v>
      </c>
      <c r="K45" s="123">
        <f t="shared" si="6"/>
        <v>0</v>
      </c>
      <c r="L45" s="123">
        <f t="shared" si="6"/>
        <v>0</v>
      </c>
      <c r="M45" s="123">
        <f t="shared" si="6"/>
        <v>0</v>
      </c>
      <c r="N45" s="123">
        <f t="shared" si="6"/>
        <v>0</v>
      </c>
      <c r="O45" s="123">
        <f t="shared" si="6"/>
        <v>0</v>
      </c>
      <c r="P45" s="123">
        <f t="shared" si="6"/>
        <v>0</v>
      </c>
      <c r="Q45" s="123">
        <f t="shared" si="6"/>
        <v>0</v>
      </c>
      <c r="R45" s="126">
        <f t="shared" si="6"/>
        <v>0</v>
      </c>
    </row>
    <row r="46" spans="1:18" ht="13.5" thickTop="1">
      <c r="A46" s="13"/>
      <c r="B46" s="5"/>
      <c r="C46" s="5"/>
      <c r="D46" s="5"/>
      <c r="E46" s="14"/>
      <c r="F46" s="119"/>
      <c r="G46" s="5"/>
      <c r="H46" s="5"/>
      <c r="I46" s="5"/>
      <c r="J46" s="5"/>
      <c r="K46" s="5"/>
      <c r="L46" s="5"/>
      <c r="M46" s="5"/>
      <c r="N46" s="5"/>
      <c r="O46" s="5"/>
      <c r="Q46" s="5"/>
      <c r="R46" s="27"/>
    </row>
    <row r="47" spans="1:18" ht="12.75">
      <c r="A47" s="13"/>
      <c r="B47" s="5"/>
      <c r="C47" s="5"/>
      <c r="D47" s="5"/>
      <c r="E47" s="14"/>
      <c r="F47" s="119"/>
      <c r="G47" s="5"/>
      <c r="H47" s="5"/>
      <c r="I47" s="5"/>
      <c r="J47" s="5"/>
      <c r="K47" s="5"/>
      <c r="L47" s="5"/>
      <c r="M47" s="5"/>
      <c r="N47" s="5"/>
      <c r="O47" s="5"/>
      <c r="Q47" s="5"/>
      <c r="R47" s="27"/>
    </row>
    <row r="48" spans="1:18" s="128" customFormat="1" ht="16.5" thickBot="1">
      <c r="A48" s="127" t="s">
        <v>111</v>
      </c>
      <c r="E48" s="129">
        <f aca="true" t="shared" si="7" ref="E48:R48">E19+E25+E33+E39+E45</f>
        <v>100</v>
      </c>
      <c r="F48" s="130">
        <f t="shared" si="7"/>
        <v>898</v>
      </c>
      <c r="G48" s="128">
        <f t="shared" si="7"/>
        <v>51</v>
      </c>
      <c r="H48" s="128">
        <f t="shared" si="7"/>
        <v>22</v>
      </c>
      <c r="I48" s="128">
        <f t="shared" si="7"/>
        <v>33</v>
      </c>
      <c r="J48" s="128">
        <f t="shared" si="7"/>
        <v>44</v>
      </c>
      <c r="K48" s="128">
        <f t="shared" si="7"/>
        <v>55</v>
      </c>
      <c r="L48" s="128">
        <f t="shared" si="7"/>
        <v>66</v>
      </c>
      <c r="M48" s="128">
        <f t="shared" si="7"/>
        <v>77</v>
      </c>
      <c r="N48" s="128">
        <f t="shared" si="7"/>
        <v>88</v>
      </c>
      <c r="O48" s="128">
        <f t="shared" si="7"/>
        <v>99</v>
      </c>
      <c r="P48" s="128">
        <f t="shared" si="7"/>
        <v>110</v>
      </c>
      <c r="Q48" s="128">
        <f t="shared" si="7"/>
        <v>121</v>
      </c>
      <c r="R48" s="131">
        <f t="shared" si="7"/>
        <v>132</v>
      </c>
    </row>
    <row r="49" ht="13.5" thickBot="1"/>
    <row r="50" spans="1:18" ht="16.5" thickBot="1">
      <c r="A50" s="29"/>
      <c r="D50" s="163" t="s">
        <v>117</v>
      </c>
      <c r="E50" s="160">
        <f>E48-F48</f>
        <v>-798</v>
      </c>
      <c r="F50" s="162" t="s">
        <v>118</v>
      </c>
      <c r="G50" s="161">
        <f>G48/$F48</f>
        <v>0.05679287305122494</v>
      </c>
      <c r="H50" s="161">
        <f aca="true" t="shared" si="8" ref="H50:R50">H48/$F48</f>
        <v>0.024498886414253896</v>
      </c>
      <c r="I50" s="161">
        <f t="shared" si="8"/>
        <v>0.036748329621380846</v>
      </c>
      <c r="J50" s="161">
        <f t="shared" si="8"/>
        <v>0.04899777282850779</v>
      </c>
      <c r="K50" s="161">
        <f t="shared" si="8"/>
        <v>0.061247216035634745</v>
      </c>
      <c r="L50" s="161">
        <f t="shared" si="8"/>
        <v>0.07349665924276169</v>
      </c>
      <c r="M50" s="161">
        <f t="shared" si="8"/>
        <v>0.08574610244988864</v>
      </c>
      <c r="N50" s="161">
        <f t="shared" si="8"/>
        <v>0.09799554565701558</v>
      </c>
      <c r="O50" s="161">
        <f t="shared" si="8"/>
        <v>0.11024498886414254</v>
      </c>
      <c r="P50" s="161">
        <f t="shared" si="8"/>
        <v>0.12249443207126949</v>
      </c>
      <c r="Q50" s="161">
        <f t="shared" si="8"/>
        <v>0.13474387527839643</v>
      </c>
      <c r="R50" s="161">
        <f t="shared" si="8"/>
        <v>0.14699331848552338</v>
      </c>
    </row>
  </sheetData>
  <printOptions headings="1" horizontalCentered="1"/>
  <pageMargins left="0" right="0" top="0.984251968503937" bottom="0.984251968503937" header="0.5118110236220472" footer="0.5118110236220472"/>
  <pageSetup horizontalDpi="300" verticalDpi="300" orientation="landscape" paperSize="9" scale="85" r:id="rId1"/>
  <headerFooter alignWithMargins="0">
    <oddHeader>&amp;L&amp;F&amp;C&amp;A</oddHeader>
    <oddFooter>&amp;CSide &amp;P&amp;RUtskrift &amp;D kl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W49"/>
  <sheetViews>
    <sheetView workbookViewId="0" topLeftCell="A1">
      <pane ySplit="1830" topLeftCell="BM9" activePane="topLeft" state="split"/>
      <selection pane="topLeft" activeCell="J4" sqref="J4"/>
      <selection pane="bottomLeft" activeCell="R26" sqref="R26"/>
    </sheetView>
  </sheetViews>
  <sheetFormatPr defaultColWidth="9.140625" defaultRowHeight="12.75"/>
  <cols>
    <col min="1" max="2" width="2.57421875" style="4" customWidth="1"/>
    <col min="3" max="3" width="28.140625" style="4" customWidth="1"/>
    <col min="4" max="4" width="7.7109375" style="4" bestFit="1" customWidth="1"/>
    <col min="5" max="5" width="9.00390625" style="4" customWidth="1"/>
    <col min="6" max="6" width="7.7109375" style="5" customWidth="1"/>
    <col min="7" max="15" width="8.421875" style="4" customWidth="1"/>
    <col min="16" max="16" width="8.421875" style="5" customWidth="1"/>
    <col min="17" max="18" width="8.421875" style="4" customWidth="1"/>
    <col min="19" max="19" width="8.421875" style="27" customWidth="1"/>
    <col min="20" max="16384" width="11.421875" style="4" customWidth="1"/>
  </cols>
  <sheetData>
    <row r="1" spans="1:23" s="89" customFormat="1" ht="20.25">
      <c r="A1" s="132" t="s">
        <v>71</v>
      </c>
      <c r="B1" s="133"/>
      <c r="C1" s="133"/>
      <c r="D1" s="134"/>
      <c r="E1" s="134"/>
      <c r="F1" s="134"/>
      <c r="G1" s="134"/>
      <c r="H1" s="135"/>
      <c r="I1" s="135"/>
      <c r="J1" s="135"/>
      <c r="K1" s="136"/>
      <c r="L1" s="136"/>
      <c r="M1" s="136"/>
      <c r="N1" s="136"/>
      <c r="O1" s="136"/>
      <c r="P1" s="136"/>
      <c r="Q1" s="136"/>
      <c r="R1" s="136"/>
      <c r="S1" s="137"/>
      <c r="T1" s="91"/>
      <c r="U1" s="90"/>
      <c r="V1" s="92"/>
      <c r="W1" s="93"/>
    </row>
    <row r="2" spans="1:19" s="5" customFormat="1" ht="13.5" customHeight="1" thickBot="1">
      <c r="A2" s="13"/>
      <c r="S2" s="27"/>
    </row>
    <row r="3" spans="1:19" s="102" customFormat="1" ht="18.75">
      <c r="A3" s="63" t="s">
        <v>66</v>
      </c>
      <c r="B3" s="70"/>
      <c r="C3" s="70"/>
      <c r="D3" s="70"/>
      <c r="E3" s="68" t="s">
        <v>128</v>
      </c>
      <c r="F3" s="116"/>
      <c r="G3" s="116"/>
      <c r="H3" s="116"/>
      <c r="I3" s="116"/>
      <c r="J3" s="116" t="s">
        <v>133</v>
      </c>
      <c r="K3" s="116"/>
      <c r="L3" s="116"/>
      <c r="M3" s="116"/>
      <c r="N3" s="116"/>
      <c r="O3" s="116" t="s">
        <v>132</v>
      </c>
      <c r="P3" s="116"/>
      <c r="Q3" s="116"/>
      <c r="R3" s="116"/>
      <c r="S3" s="117"/>
    </row>
    <row r="4" spans="1:19" s="102" customFormat="1" ht="12.75">
      <c r="A4" s="193"/>
      <c r="D4" s="102" t="s">
        <v>130</v>
      </c>
      <c r="E4" s="191"/>
      <c r="F4" s="102" t="s">
        <v>20</v>
      </c>
      <c r="J4" s="191"/>
      <c r="K4" s="102" t="s">
        <v>20</v>
      </c>
      <c r="O4" s="191"/>
      <c r="P4" s="102" t="s">
        <v>20</v>
      </c>
      <c r="S4" s="192"/>
    </row>
    <row r="5" spans="1:19" s="102" customFormat="1" ht="13.5" customHeight="1">
      <c r="A5" s="109" t="s">
        <v>86</v>
      </c>
      <c r="B5" s="110"/>
      <c r="C5" s="110"/>
      <c r="D5" s="111" t="s">
        <v>131</v>
      </c>
      <c r="E5" s="188" t="s">
        <v>21</v>
      </c>
      <c r="F5" s="111" t="s">
        <v>129</v>
      </c>
      <c r="G5" s="111" t="s">
        <v>22</v>
      </c>
      <c r="H5" s="111" t="s">
        <v>23</v>
      </c>
      <c r="I5" s="111" t="s">
        <v>25</v>
      </c>
      <c r="J5" s="188" t="s">
        <v>21</v>
      </c>
      <c r="K5" s="111" t="s">
        <v>129</v>
      </c>
      <c r="L5" s="111" t="s">
        <v>22</v>
      </c>
      <c r="M5" s="111" t="s">
        <v>23</v>
      </c>
      <c r="N5" s="111" t="s">
        <v>25</v>
      </c>
      <c r="O5" s="188" t="s">
        <v>21</v>
      </c>
      <c r="P5" s="111" t="s">
        <v>129</v>
      </c>
      <c r="Q5" s="111" t="s">
        <v>22</v>
      </c>
      <c r="R5" s="111" t="s">
        <v>23</v>
      </c>
      <c r="S5" s="187" t="s">
        <v>25</v>
      </c>
    </row>
    <row r="6" spans="1:19" s="5" customFormat="1" ht="12.75">
      <c r="A6" s="13"/>
      <c r="E6" s="14"/>
      <c r="S6" s="27"/>
    </row>
    <row r="7" spans="1:19" s="103" customFormat="1" ht="12.75">
      <c r="A7" s="106" t="s">
        <v>91</v>
      </c>
      <c r="E7" s="114"/>
      <c r="S7" s="107"/>
    </row>
    <row r="8" spans="1:19" s="9" customFormat="1" ht="12.75">
      <c r="A8" s="7"/>
      <c r="B8" s="9" t="s">
        <v>95</v>
      </c>
      <c r="E8" s="8"/>
      <c r="S8" s="108"/>
    </row>
    <row r="9" spans="1:19" s="5" customFormat="1" ht="12.75">
      <c r="A9" s="13"/>
      <c r="C9" s="5" t="s">
        <v>92</v>
      </c>
      <c r="E9" s="14">
        <v>100</v>
      </c>
      <c r="F9" s="5">
        <f>SUM(G9:S9)</f>
        <v>78</v>
      </c>
      <c r="G9" s="5">
        <v>1</v>
      </c>
      <c r="H9" s="5">
        <v>2</v>
      </c>
      <c r="I9" s="5">
        <v>3</v>
      </c>
      <c r="J9" s="5">
        <v>4</v>
      </c>
      <c r="K9" s="5">
        <v>5</v>
      </c>
      <c r="L9" s="5">
        <v>6</v>
      </c>
      <c r="M9" s="5">
        <v>7</v>
      </c>
      <c r="N9" s="5">
        <v>8</v>
      </c>
      <c r="O9" s="5">
        <v>9</v>
      </c>
      <c r="P9" s="5">
        <v>10</v>
      </c>
      <c r="Q9" s="5">
        <v>11</v>
      </c>
      <c r="S9" s="27">
        <v>12</v>
      </c>
    </row>
    <row r="10" spans="1:19" s="5" customFormat="1" ht="12.75">
      <c r="A10" s="13"/>
      <c r="C10" s="5" t="s">
        <v>93</v>
      </c>
      <c r="E10" s="14"/>
      <c r="F10" s="5">
        <f>SUM(G10:S10)</f>
        <v>0</v>
      </c>
      <c r="S10" s="27"/>
    </row>
    <row r="11" spans="1:19" s="5" customFormat="1" ht="12.75">
      <c r="A11" s="13"/>
      <c r="E11" s="14"/>
      <c r="S11" s="27"/>
    </row>
    <row r="12" spans="1:19" s="9" customFormat="1" ht="12.75">
      <c r="A12" s="7"/>
      <c r="B12" s="9" t="s">
        <v>90</v>
      </c>
      <c r="E12" s="8">
        <f aca="true" t="shared" si="0" ref="E12:S12">SUM(E8:E11)</f>
        <v>100</v>
      </c>
      <c r="F12" s="9">
        <f t="shared" si="0"/>
        <v>78</v>
      </c>
      <c r="G12" s="9">
        <f t="shared" si="0"/>
        <v>1</v>
      </c>
      <c r="H12" s="9">
        <f t="shared" si="0"/>
        <v>2</v>
      </c>
      <c r="I12" s="9">
        <f t="shared" si="0"/>
        <v>3</v>
      </c>
      <c r="J12" s="9">
        <f t="shared" si="0"/>
        <v>4</v>
      </c>
      <c r="K12" s="9">
        <f t="shared" si="0"/>
        <v>5</v>
      </c>
      <c r="L12" s="9">
        <f t="shared" si="0"/>
        <v>6</v>
      </c>
      <c r="M12" s="9">
        <f t="shared" si="0"/>
        <v>7</v>
      </c>
      <c r="N12" s="9">
        <f t="shared" si="0"/>
        <v>8</v>
      </c>
      <c r="O12" s="9">
        <f t="shared" si="0"/>
        <v>9</v>
      </c>
      <c r="P12" s="9">
        <f t="shared" si="0"/>
        <v>10</v>
      </c>
      <c r="Q12" s="9">
        <f t="shared" si="0"/>
        <v>11</v>
      </c>
      <c r="S12" s="108">
        <f t="shared" si="0"/>
        <v>12</v>
      </c>
    </row>
    <row r="13" spans="1:19" s="5" customFormat="1" ht="12.75">
      <c r="A13" s="13"/>
      <c r="E13" s="14"/>
      <c r="S13" s="27"/>
    </row>
    <row r="14" spans="1:19" s="9" customFormat="1" ht="12.75">
      <c r="A14" s="7"/>
      <c r="B14" s="9" t="s">
        <v>100</v>
      </c>
      <c r="E14" s="8"/>
      <c r="F14" s="5">
        <f>SUM(G14:S14)</f>
        <v>0</v>
      </c>
      <c r="S14" s="108"/>
    </row>
    <row r="15" spans="1:19" s="5" customFormat="1" ht="12.75">
      <c r="A15" s="13"/>
      <c r="C15" s="5" t="s">
        <v>85</v>
      </c>
      <c r="D15" s="5" t="s">
        <v>101</v>
      </c>
      <c r="E15" s="14"/>
      <c r="F15" s="5">
        <f>SUM(G15:S15)</f>
        <v>780</v>
      </c>
      <c r="G15" s="5">
        <v>10</v>
      </c>
      <c r="H15" s="5">
        <v>20</v>
      </c>
      <c r="I15" s="5">
        <v>30</v>
      </c>
      <c r="J15" s="5">
        <v>40</v>
      </c>
      <c r="K15" s="5">
        <v>50</v>
      </c>
      <c r="L15" s="5">
        <v>60</v>
      </c>
      <c r="M15" s="5">
        <v>70</v>
      </c>
      <c r="N15" s="5">
        <v>80</v>
      </c>
      <c r="O15" s="5">
        <v>90</v>
      </c>
      <c r="P15" s="5">
        <v>100</v>
      </c>
      <c r="Q15" s="5">
        <v>110</v>
      </c>
      <c r="S15" s="27">
        <v>120</v>
      </c>
    </row>
    <row r="16" spans="1:19" s="5" customFormat="1" ht="12.75">
      <c r="A16" s="13"/>
      <c r="C16" s="5" t="s">
        <v>89</v>
      </c>
      <c r="D16" s="5" t="s">
        <v>101</v>
      </c>
      <c r="E16" s="14"/>
      <c r="F16" s="5">
        <f>SUM(G16:S16)</f>
        <v>0</v>
      </c>
      <c r="S16" s="27"/>
    </row>
    <row r="17" spans="1:18" ht="12.75">
      <c r="A17" s="13"/>
      <c r="B17" s="5"/>
      <c r="C17" s="5"/>
      <c r="D17" s="5"/>
      <c r="E17" s="14"/>
      <c r="G17" s="5"/>
      <c r="H17" s="5"/>
      <c r="I17" s="5"/>
      <c r="J17" s="5"/>
      <c r="K17" s="5"/>
      <c r="L17" s="5"/>
      <c r="M17" s="5"/>
      <c r="N17" s="5"/>
      <c r="O17" s="5"/>
      <c r="Q17" s="5"/>
      <c r="R17" s="5"/>
    </row>
    <row r="18" spans="1:19" s="9" customFormat="1" ht="12.75">
      <c r="A18" s="7"/>
      <c r="B18" s="9" t="s">
        <v>94</v>
      </c>
      <c r="E18" s="8">
        <f aca="true" t="shared" si="1" ref="E18:S18">SUM(E14:E17)</f>
        <v>0</v>
      </c>
      <c r="F18" s="9">
        <f t="shared" si="1"/>
        <v>780</v>
      </c>
      <c r="G18" s="9">
        <f t="shared" si="1"/>
        <v>10</v>
      </c>
      <c r="H18" s="9">
        <f t="shared" si="1"/>
        <v>20</v>
      </c>
      <c r="I18" s="9">
        <f t="shared" si="1"/>
        <v>30</v>
      </c>
      <c r="J18" s="9">
        <f t="shared" si="1"/>
        <v>40</v>
      </c>
      <c r="K18" s="9">
        <f t="shared" si="1"/>
        <v>50</v>
      </c>
      <c r="L18" s="9">
        <f t="shared" si="1"/>
        <v>60</v>
      </c>
      <c r="M18" s="9">
        <f t="shared" si="1"/>
        <v>70</v>
      </c>
      <c r="N18" s="9">
        <f t="shared" si="1"/>
        <v>80</v>
      </c>
      <c r="O18" s="9">
        <f t="shared" si="1"/>
        <v>90</v>
      </c>
      <c r="P18" s="9">
        <f t="shared" si="1"/>
        <v>100</v>
      </c>
      <c r="Q18" s="9">
        <f t="shared" si="1"/>
        <v>110</v>
      </c>
      <c r="S18" s="108">
        <f t="shared" si="1"/>
        <v>120</v>
      </c>
    </row>
    <row r="19" spans="1:19" s="5" customFormat="1" ht="12.75">
      <c r="A19" s="13"/>
      <c r="E19" s="14"/>
      <c r="S19" s="27"/>
    </row>
    <row r="20" spans="1:19" s="123" customFormat="1" ht="13.5" thickBot="1">
      <c r="A20" s="122" t="s">
        <v>96</v>
      </c>
      <c r="E20" s="124">
        <f aca="true" t="shared" si="2" ref="E20:S20">E12+E18</f>
        <v>100</v>
      </c>
      <c r="F20" s="123">
        <f t="shared" si="2"/>
        <v>858</v>
      </c>
      <c r="G20" s="123">
        <f t="shared" si="2"/>
        <v>11</v>
      </c>
      <c r="H20" s="123">
        <f t="shared" si="2"/>
        <v>22</v>
      </c>
      <c r="I20" s="123">
        <f t="shared" si="2"/>
        <v>33</v>
      </c>
      <c r="J20" s="123">
        <f t="shared" si="2"/>
        <v>44</v>
      </c>
      <c r="K20" s="123">
        <f t="shared" si="2"/>
        <v>55</v>
      </c>
      <c r="L20" s="123">
        <f t="shared" si="2"/>
        <v>66</v>
      </c>
      <c r="M20" s="123">
        <f t="shared" si="2"/>
        <v>77</v>
      </c>
      <c r="N20" s="123">
        <f t="shared" si="2"/>
        <v>88</v>
      </c>
      <c r="O20" s="123">
        <f t="shared" si="2"/>
        <v>99</v>
      </c>
      <c r="P20" s="123">
        <f t="shared" si="2"/>
        <v>110</v>
      </c>
      <c r="Q20" s="123">
        <f t="shared" si="2"/>
        <v>121</v>
      </c>
      <c r="S20" s="126">
        <f t="shared" si="2"/>
        <v>132</v>
      </c>
    </row>
    <row r="21" spans="1:18" ht="13.5" thickTop="1">
      <c r="A21" s="13"/>
      <c r="B21" s="5"/>
      <c r="C21" s="5"/>
      <c r="D21" s="12"/>
      <c r="E21" s="99"/>
      <c r="F21" s="12"/>
      <c r="G21" s="5"/>
      <c r="H21" s="5"/>
      <c r="I21" s="5"/>
      <c r="J21" s="5"/>
      <c r="K21" s="5"/>
      <c r="L21" s="5"/>
      <c r="M21" s="5"/>
      <c r="N21" s="5"/>
      <c r="O21" s="5"/>
      <c r="Q21" s="5"/>
      <c r="R21" s="5"/>
    </row>
    <row r="22" spans="1:19" s="103" customFormat="1" ht="12.75">
      <c r="A22" s="106" t="s">
        <v>97</v>
      </c>
      <c r="E22" s="114"/>
      <c r="S22" s="107"/>
    </row>
    <row r="23" spans="1:19" s="5" customFormat="1" ht="12.75">
      <c r="A23" s="13"/>
      <c r="B23" s="5" t="s">
        <v>85</v>
      </c>
      <c r="D23" s="5" t="s">
        <v>99</v>
      </c>
      <c r="E23" s="14"/>
      <c r="F23" s="5">
        <f>SUM(G23:S23)</f>
        <v>4</v>
      </c>
      <c r="G23" s="5">
        <v>4</v>
      </c>
      <c r="S23" s="27"/>
    </row>
    <row r="24" spans="1:19" s="5" customFormat="1" ht="12.75">
      <c r="A24" s="13"/>
      <c r="B24" s="5" t="s">
        <v>89</v>
      </c>
      <c r="D24" s="5" t="s">
        <v>99</v>
      </c>
      <c r="E24" s="14"/>
      <c r="F24" s="5">
        <f>SUM(G24:S24)</f>
        <v>0</v>
      </c>
      <c r="S24" s="27"/>
    </row>
    <row r="25" spans="1:19" s="5" customFormat="1" ht="12.75">
      <c r="A25" s="13"/>
      <c r="E25" s="14"/>
      <c r="F25" s="5">
        <f>SUM(G25:S25)</f>
        <v>0</v>
      </c>
      <c r="S25" s="27"/>
    </row>
    <row r="26" spans="1:19" s="123" customFormat="1" ht="13.5" thickBot="1">
      <c r="A26" s="122" t="s">
        <v>98</v>
      </c>
      <c r="E26" s="124">
        <f aca="true" t="shared" si="3" ref="E26:S26">SUM(E22:E25)</f>
        <v>0</v>
      </c>
      <c r="F26" s="123">
        <f t="shared" si="3"/>
        <v>4</v>
      </c>
      <c r="G26" s="123">
        <f t="shared" si="3"/>
        <v>4</v>
      </c>
      <c r="H26" s="123">
        <f t="shared" si="3"/>
        <v>0</v>
      </c>
      <c r="I26" s="123">
        <f t="shared" si="3"/>
        <v>0</v>
      </c>
      <c r="J26" s="123">
        <f t="shared" si="3"/>
        <v>0</v>
      </c>
      <c r="K26" s="123">
        <f t="shared" si="3"/>
        <v>0</v>
      </c>
      <c r="L26" s="123">
        <f t="shared" si="3"/>
        <v>0</v>
      </c>
      <c r="M26" s="123">
        <f t="shared" si="3"/>
        <v>0</v>
      </c>
      <c r="N26" s="123">
        <f t="shared" si="3"/>
        <v>0</v>
      </c>
      <c r="O26" s="123">
        <f t="shared" si="3"/>
        <v>0</v>
      </c>
      <c r="P26" s="123">
        <f t="shared" si="3"/>
        <v>0</v>
      </c>
      <c r="Q26" s="123">
        <f t="shared" si="3"/>
        <v>0</v>
      </c>
      <c r="S26" s="126">
        <f t="shared" si="3"/>
        <v>0</v>
      </c>
    </row>
    <row r="27" spans="1:18" ht="13.5" thickTop="1">
      <c r="A27" s="13"/>
      <c r="B27" s="5"/>
      <c r="C27" s="5"/>
      <c r="D27" s="12"/>
      <c r="E27" s="99"/>
      <c r="F27" s="12"/>
      <c r="G27" s="5"/>
      <c r="H27" s="5"/>
      <c r="I27" s="5"/>
      <c r="J27" s="5"/>
      <c r="K27" s="5"/>
      <c r="L27" s="5"/>
      <c r="M27" s="5"/>
      <c r="N27" s="5"/>
      <c r="O27" s="5"/>
      <c r="Q27" s="5"/>
      <c r="R27" s="5"/>
    </row>
    <row r="28" spans="1:19" s="103" customFormat="1" ht="12.75">
      <c r="A28" s="106" t="s">
        <v>102</v>
      </c>
      <c r="E28" s="114"/>
      <c r="S28" s="107"/>
    </row>
    <row r="29" spans="1:19" s="5" customFormat="1" ht="12.75">
      <c r="A29" s="13"/>
      <c r="B29" s="5" t="s">
        <v>85</v>
      </c>
      <c r="D29" s="5" t="s">
        <v>103</v>
      </c>
      <c r="E29" s="14"/>
      <c r="F29" s="5">
        <f>SUM(G29:S29)</f>
        <v>8</v>
      </c>
      <c r="G29" s="5">
        <v>8</v>
      </c>
      <c r="S29" s="27"/>
    </row>
    <row r="30" spans="1:19" s="5" customFormat="1" ht="12.75">
      <c r="A30" s="13"/>
      <c r="B30" s="5" t="s">
        <v>89</v>
      </c>
      <c r="D30" s="5" t="s">
        <v>103</v>
      </c>
      <c r="E30" s="14"/>
      <c r="F30" s="5">
        <f>SUM(G30:S30)</f>
        <v>0</v>
      </c>
      <c r="S30" s="27"/>
    </row>
    <row r="31" spans="1:19" s="5" customFormat="1" ht="12.75">
      <c r="A31" s="13"/>
      <c r="E31" s="14"/>
      <c r="F31" s="5">
        <f>SUM(G31:S31)</f>
        <v>0</v>
      </c>
      <c r="S31" s="27"/>
    </row>
    <row r="32" spans="1:19" s="123" customFormat="1" ht="13.5" thickBot="1">
      <c r="A32" s="122" t="s">
        <v>108</v>
      </c>
      <c r="E32" s="124">
        <f aca="true" t="shared" si="4" ref="E32:S32">SUM(E28:E31)</f>
        <v>0</v>
      </c>
      <c r="F32" s="123">
        <f t="shared" si="4"/>
        <v>8</v>
      </c>
      <c r="G32" s="123">
        <f t="shared" si="4"/>
        <v>8</v>
      </c>
      <c r="H32" s="123">
        <f t="shared" si="4"/>
        <v>0</v>
      </c>
      <c r="I32" s="123">
        <f t="shared" si="4"/>
        <v>0</v>
      </c>
      <c r="J32" s="123">
        <f t="shared" si="4"/>
        <v>0</v>
      </c>
      <c r="K32" s="123">
        <f t="shared" si="4"/>
        <v>0</v>
      </c>
      <c r="L32" s="123">
        <f t="shared" si="4"/>
        <v>0</v>
      </c>
      <c r="M32" s="123">
        <f t="shared" si="4"/>
        <v>0</v>
      </c>
      <c r="N32" s="123">
        <f t="shared" si="4"/>
        <v>0</v>
      </c>
      <c r="O32" s="123">
        <f t="shared" si="4"/>
        <v>0</v>
      </c>
      <c r="P32" s="123">
        <f t="shared" si="4"/>
        <v>0</v>
      </c>
      <c r="Q32" s="123">
        <f t="shared" si="4"/>
        <v>0</v>
      </c>
      <c r="S32" s="126">
        <f t="shared" si="4"/>
        <v>0</v>
      </c>
    </row>
    <row r="33" spans="1:19" s="5" customFormat="1" ht="13.5" thickTop="1">
      <c r="A33" s="13"/>
      <c r="E33" s="14"/>
      <c r="S33" s="27"/>
    </row>
    <row r="34" spans="1:19" s="103" customFormat="1" ht="12.75">
      <c r="A34" s="106" t="s">
        <v>104</v>
      </c>
      <c r="E34" s="114"/>
      <c r="S34" s="107"/>
    </row>
    <row r="35" spans="1:19" s="5" customFormat="1" ht="12.75">
      <c r="A35" s="13"/>
      <c r="B35" s="5" t="s">
        <v>85</v>
      </c>
      <c r="D35" s="5" t="s">
        <v>105</v>
      </c>
      <c r="E35" s="14"/>
      <c r="F35" s="5">
        <f>SUM(G35:S35)</f>
        <v>12</v>
      </c>
      <c r="G35" s="5">
        <v>12</v>
      </c>
      <c r="S35" s="27"/>
    </row>
    <row r="36" spans="1:19" s="5" customFormat="1" ht="12.75">
      <c r="A36" s="13"/>
      <c r="B36" s="5" t="s">
        <v>89</v>
      </c>
      <c r="D36" s="5" t="s">
        <v>105</v>
      </c>
      <c r="E36" s="14"/>
      <c r="F36" s="5">
        <f>SUM(G36:S36)</f>
        <v>0</v>
      </c>
      <c r="S36" s="27"/>
    </row>
    <row r="37" spans="1:19" s="5" customFormat="1" ht="12.75">
      <c r="A37" s="13"/>
      <c r="E37" s="14"/>
      <c r="F37" s="5">
        <f>SUM(G37:S37)</f>
        <v>0</v>
      </c>
      <c r="S37" s="27"/>
    </row>
    <row r="38" spans="1:19" s="123" customFormat="1" ht="13.5" thickBot="1">
      <c r="A38" s="122" t="s">
        <v>107</v>
      </c>
      <c r="E38" s="124">
        <f aca="true" t="shared" si="5" ref="E38:S38">SUM(E34:E37)</f>
        <v>0</v>
      </c>
      <c r="F38" s="123">
        <f t="shared" si="5"/>
        <v>12</v>
      </c>
      <c r="G38" s="123">
        <f t="shared" si="5"/>
        <v>12</v>
      </c>
      <c r="H38" s="123">
        <f t="shared" si="5"/>
        <v>0</v>
      </c>
      <c r="I38" s="123">
        <f t="shared" si="5"/>
        <v>0</v>
      </c>
      <c r="J38" s="123">
        <f t="shared" si="5"/>
        <v>0</v>
      </c>
      <c r="K38" s="123">
        <f t="shared" si="5"/>
        <v>0</v>
      </c>
      <c r="L38" s="123">
        <f t="shared" si="5"/>
        <v>0</v>
      </c>
      <c r="M38" s="123">
        <f t="shared" si="5"/>
        <v>0</v>
      </c>
      <c r="N38" s="123">
        <f t="shared" si="5"/>
        <v>0</v>
      </c>
      <c r="O38" s="123">
        <f t="shared" si="5"/>
        <v>0</v>
      </c>
      <c r="P38" s="123">
        <f t="shared" si="5"/>
        <v>0</v>
      </c>
      <c r="Q38" s="123">
        <f t="shared" si="5"/>
        <v>0</v>
      </c>
      <c r="S38" s="126">
        <f t="shared" si="5"/>
        <v>0</v>
      </c>
    </row>
    <row r="39" spans="1:19" s="5" customFormat="1" ht="13.5" thickTop="1">
      <c r="A39" s="13"/>
      <c r="E39" s="14"/>
      <c r="S39" s="27"/>
    </row>
    <row r="40" spans="1:19" s="103" customFormat="1" ht="12.75">
      <c r="A40" s="106" t="s">
        <v>109</v>
      </c>
      <c r="E40" s="114"/>
      <c r="S40" s="107"/>
    </row>
    <row r="41" spans="1:19" s="5" customFormat="1" ht="12.75">
      <c r="A41" s="13"/>
      <c r="B41" s="5" t="s">
        <v>85</v>
      </c>
      <c r="D41" s="5" t="s">
        <v>106</v>
      </c>
      <c r="E41" s="14"/>
      <c r="F41" s="5">
        <f>SUM(G41:S41)</f>
        <v>16</v>
      </c>
      <c r="G41" s="5">
        <v>16</v>
      </c>
      <c r="S41" s="27"/>
    </row>
    <row r="42" spans="1:19" s="5" customFormat="1" ht="12.75">
      <c r="A42" s="13"/>
      <c r="B42" s="5" t="s">
        <v>89</v>
      </c>
      <c r="D42" s="5" t="s">
        <v>106</v>
      </c>
      <c r="E42" s="14"/>
      <c r="F42" s="5">
        <f>SUM(G42:S42)</f>
        <v>0</v>
      </c>
      <c r="S42" s="27"/>
    </row>
    <row r="43" spans="1:19" s="5" customFormat="1" ht="12.75">
      <c r="A43" s="13"/>
      <c r="E43" s="14"/>
      <c r="F43" s="5">
        <f>SUM(G43:S43)</f>
        <v>0</v>
      </c>
      <c r="S43" s="27"/>
    </row>
    <row r="44" spans="1:19" s="123" customFormat="1" ht="13.5" thickBot="1">
      <c r="A44" s="122" t="s">
        <v>110</v>
      </c>
      <c r="E44" s="124">
        <f aca="true" t="shared" si="6" ref="E44:S44">SUM(E40:E43)</f>
        <v>0</v>
      </c>
      <c r="F44" s="123">
        <f t="shared" si="6"/>
        <v>16</v>
      </c>
      <c r="G44" s="123">
        <f t="shared" si="6"/>
        <v>16</v>
      </c>
      <c r="H44" s="123">
        <f t="shared" si="6"/>
        <v>0</v>
      </c>
      <c r="I44" s="123">
        <f t="shared" si="6"/>
        <v>0</v>
      </c>
      <c r="J44" s="123">
        <f t="shared" si="6"/>
        <v>0</v>
      </c>
      <c r="K44" s="123">
        <f t="shared" si="6"/>
        <v>0</v>
      </c>
      <c r="L44" s="123">
        <f t="shared" si="6"/>
        <v>0</v>
      </c>
      <c r="M44" s="123">
        <f t="shared" si="6"/>
        <v>0</v>
      </c>
      <c r="N44" s="123">
        <f t="shared" si="6"/>
        <v>0</v>
      </c>
      <c r="O44" s="123">
        <f t="shared" si="6"/>
        <v>0</v>
      </c>
      <c r="P44" s="123">
        <f t="shared" si="6"/>
        <v>0</v>
      </c>
      <c r="Q44" s="123">
        <f t="shared" si="6"/>
        <v>0</v>
      </c>
      <c r="S44" s="126">
        <f t="shared" si="6"/>
        <v>0</v>
      </c>
    </row>
    <row r="45" spans="1:18" ht="13.5" thickTop="1">
      <c r="A45" s="13"/>
      <c r="B45" s="5"/>
      <c r="C45" s="5"/>
      <c r="D45" s="5"/>
      <c r="E45" s="14"/>
      <c r="G45" s="5"/>
      <c r="H45" s="5"/>
      <c r="I45" s="5"/>
      <c r="J45" s="5"/>
      <c r="K45" s="5"/>
      <c r="L45" s="5"/>
      <c r="M45" s="5"/>
      <c r="N45" s="5"/>
      <c r="O45" s="5"/>
      <c r="Q45" s="5"/>
      <c r="R45" s="5"/>
    </row>
    <row r="46" spans="1:18" ht="12.75">
      <c r="A46" s="13"/>
      <c r="B46" s="5"/>
      <c r="C46" s="5"/>
      <c r="D46" s="5"/>
      <c r="E46" s="14"/>
      <c r="G46" s="5"/>
      <c r="H46" s="5"/>
      <c r="I46" s="5"/>
      <c r="J46" s="5"/>
      <c r="K46" s="5"/>
      <c r="L46" s="5"/>
      <c r="M46" s="5"/>
      <c r="N46" s="5"/>
      <c r="O46" s="5"/>
      <c r="Q46" s="5"/>
      <c r="R46" s="5"/>
    </row>
    <row r="47" spans="1:19" s="128" customFormat="1" ht="16.5" thickBot="1">
      <c r="A47" s="127" t="s">
        <v>111</v>
      </c>
      <c r="E47" s="129">
        <f aca="true" t="shared" si="7" ref="E47:S47">E20+E26+E32+E38+E44</f>
        <v>100</v>
      </c>
      <c r="F47" s="128">
        <f t="shared" si="7"/>
        <v>898</v>
      </c>
      <c r="G47" s="128">
        <f t="shared" si="7"/>
        <v>51</v>
      </c>
      <c r="H47" s="128">
        <f t="shared" si="7"/>
        <v>22</v>
      </c>
      <c r="I47" s="128">
        <f t="shared" si="7"/>
        <v>33</v>
      </c>
      <c r="J47" s="128">
        <f t="shared" si="7"/>
        <v>44</v>
      </c>
      <c r="K47" s="128">
        <f t="shared" si="7"/>
        <v>55</v>
      </c>
      <c r="L47" s="128">
        <f t="shared" si="7"/>
        <v>66</v>
      </c>
      <c r="M47" s="128">
        <f t="shared" si="7"/>
        <v>77</v>
      </c>
      <c r="N47" s="128">
        <f t="shared" si="7"/>
        <v>88</v>
      </c>
      <c r="O47" s="128">
        <f t="shared" si="7"/>
        <v>99</v>
      </c>
      <c r="P47" s="128">
        <f t="shared" si="7"/>
        <v>110</v>
      </c>
      <c r="Q47" s="128">
        <f t="shared" si="7"/>
        <v>121</v>
      </c>
      <c r="S47" s="131">
        <f t="shared" si="7"/>
        <v>132</v>
      </c>
    </row>
    <row r="48" ht="13.5" thickBot="1"/>
    <row r="49" spans="1:19" ht="16.5" thickBot="1">
      <c r="A49" s="29"/>
      <c r="D49" s="163" t="s">
        <v>117</v>
      </c>
      <c r="E49" s="189">
        <f>E47-F47</f>
        <v>-798</v>
      </c>
      <c r="F49" s="190" t="s">
        <v>118</v>
      </c>
      <c r="G49" s="161">
        <f aca="true" t="shared" si="8" ref="G49:S49">G47/$F47</f>
        <v>0.05679287305122494</v>
      </c>
      <c r="H49" s="161">
        <f t="shared" si="8"/>
        <v>0.024498886414253896</v>
      </c>
      <c r="I49" s="161">
        <f t="shared" si="8"/>
        <v>0.036748329621380846</v>
      </c>
      <c r="J49" s="161">
        <f t="shared" si="8"/>
        <v>0.04899777282850779</v>
      </c>
      <c r="K49" s="161">
        <f t="shared" si="8"/>
        <v>0.061247216035634745</v>
      </c>
      <c r="L49" s="161">
        <f t="shared" si="8"/>
        <v>0.07349665924276169</v>
      </c>
      <c r="M49" s="161">
        <f t="shared" si="8"/>
        <v>0.08574610244988864</v>
      </c>
      <c r="N49" s="161">
        <f t="shared" si="8"/>
        <v>0.09799554565701558</v>
      </c>
      <c r="O49" s="161">
        <f t="shared" si="8"/>
        <v>0.11024498886414254</v>
      </c>
      <c r="P49" s="161">
        <f t="shared" si="8"/>
        <v>0.12249443207126949</v>
      </c>
      <c r="Q49" s="161">
        <f t="shared" si="8"/>
        <v>0.13474387527839643</v>
      </c>
      <c r="R49" s="161"/>
      <c r="S49" s="194">
        <f t="shared" si="8"/>
        <v>0.14699331848552338</v>
      </c>
    </row>
  </sheetData>
  <printOptions headings="1" horizontalCentered="1"/>
  <pageMargins left="0" right="0" top="0.984251968503937" bottom="0.984251968503937" header="0.5118110236220472" footer="0.5118110236220472"/>
  <pageSetup horizontalDpi="300" verticalDpi="300" orientation="landscape" paperSize="9" scale="85" r:id="rId1"/>
  <headerFooter alignWithMargins="0">
    <oddHeader>&amp;L&amp;F&amp;C&amp;A</oddHeader>
    <oddFooter>&amp;CSide &amp;P&amp;RUtskrift &amp;D kl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D8" sqref="D8"/>
    </sheetView>
  </sheetViews>
  <sheetFormatPr defaultColWidth="9.140625" defaultRowHeight="12.75"/>
  <cols>
    <col min="1" max="1" width="21.7109375" style="0" customWidth="1"/>
    <col min="2" max="16384" width="11.421875" style="0" customWidth="1"/>
  </cols>
  <sheetData>
    <row r="1" ht="13.5" thickBot="1">
      <c r="A1" s="201" t="s">
        <v>171</v>
      </c>
    </row>
    <row r="2" spans="1:2" ht="12.75">
      <c r="A2" s="235" t="s">
        <v>170</v>
      </c>
      <c r="B2" s="239" t="s">
        <v>23</v>
      </c>
    </row>
    <row r="3" spans="1:2" ht="12.75">
      <c r="A3" s="236" t="s">
        <v>173</v>
      </c>
      <c r="B3" s="240">
        <v>15000</v>
      </c>
    </row>
    <row r="4" spans="1:2" ht="12.75">
      <c r="A4" s="236" t="s">
        <v>174</v>
      </c>
      <c r="B4" s="240">
        <v>15000</v>
      </c>
    </row>
    <row r="5" spans="1:2" ht="12.75">
      <c r="A5" s="236" t="s">
        <v>175</v>
      </c>
      <c r="B5" s="240">
        <v>15000</v>
      </c>
    </row>
    <row r="6" spans="1:2" ht="12.75">
      <c r="A6" s="236" t="s">
        <v>179</v>
      </c>
      <c r="B6" s="240">
        <v>15000</v>
      </c>
    </row>
    <row r="7" spans="1:2" ht="12.75">
      <c r="A7" s="236" t="s">
        <v>176</v>
      </c>
      <c r="B7" s="240">
        <v>7500</v>
      </c>
    </row>
    <row r="8" spans="1:2" ht="12.75">
      <c r="A8" s="236" t="s">
        <v>178</v>
      </c>
      <c r="B8" s="240">
        <v>15000</v>
      </c>
    </row>
    <row r="9" spans="1:2" ht="12.75">
      <c r="A9" s="236" t="s">
        <v>177</v>
      </c>
      <c r="B9" s="240">
        <v>15000</v>
      </c>
    </row>
    <row r="10" spans="1:2" ht="12.75">
      <c r="A10" s="236" t="s">
        <v>181</v>
      </c>
      <c r="B10" s="240">
        <v>15000</v>
      </c>
    </row>
    <row r="11" spans="1:2" ht="12.75">
      <c r="A11" s="236" t="s">
        <v>180</v>
      </c>
      <c r="B11" s="240">
        <v>15000</v>
      </c>
    </row>
    <row r="12" spans="1:2" ht="12.75">
      <c r="A12" s="236" t="s">
        <v>191</v>
      </c>
      <c r="B12" s="240">
        <v>7500</v>
      </c>
    </row>
    <row r="13" spans="1:3" ht="12.75">
      <c r="A13" s="236" t="s">
        <v>214</v>
      </c>
      <c r="B13" s="240">
        <v>15000</v>
      </c>
      <c r="C13" t="s">
        <v>215</v>
      </c>
    </row>
    <row r="14" spans="1:2" ht="12.75">
      <c r="A14" s="238"/>
      <c r="B14" s="241" t="s">
        <v>170</v>
      </c>
    </row>
    <row r="15" spans="1:2" ht="13.5" thickBot="1">
      <c r="A15" s="237" t="s">
        <v>172</v>
      </c>
      <c r="B15" s="242">
        <f>SUM(B3:B14)</f>
        <v>150000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6"/>
  <sheetViews>
    <sheetView workbookViewId="0" topLeftCell="A1">
      <selection activeCell="C12" sqref="C12"/>
    </sheetView>
  </sheetViews>
  <sheetFormatPr defaultColWidth="9.140625" defaultRowHeight="12.75"/>
  <cols>
    <col min="1" max="1" width="27.421875" style="0" customWidth="1"/>
    <col min="2" max="2" width="10.7109375" style="0" customWidth="1"/>
    <col min="3" max="3" width="12.28125" style="0" customWidth="1"/>
    <col min="4" max="4" width="19.7109375" style="0" customWidth="1"/>
  </cols>
  <sheetData>
    <row r="1" spans="1:8" s="227" customFormat="1" ht="15.75">
      <c r="A1" s="229" t="s">
        <v>193</v>
      </c>
      <c r="B1" s="229"/>
      <c r="C1" s="229"/>
      <c r="D1" s="229"/>
      <c r="E1" s="228"/>
      <c r="F1" s="228"/>
      <c r="G1" s="228"/>
      <c r="H1" s="228"/>
    </row>
    <row r="2" spans="1:8" ht="13.5" thickBot="1">
      <c r="A2" s="200"/>
      <c r="B2" s="200"/>
      <c r="C2" s="200"/>
      <c r="D2" s="202"/>
      <c r="E2" s="200"/>
      <c r="F2" s="200"/>
      <c r="G2" s="200"/>
      <c r="H2" s="200"/>
    </row>
    <row r="3" spans="1:8" ht="13.5" thickBot="1">
      <c r="A3" s="258" t="s">
        <v>170</v>
      </c>
      <c r="B3" s="260" t="s">
        <v>195</v>
      </c>
      <c r="C3" s="260" t="s">
        <v>196</v>
      </c>
      <c r="D3" s="259" t="s">
        <v>197</v>
      </c>
      <c r="E3" s="200"/>
      <c r="F3" s="200"/>
      <c r="G3" s="200"/>
      <c r="H3" s="200"/>
    </row>
    <row r="4" spans="1:8" ht="12.75">
      <c r="A4" s="255" t="s">
        <v>194</v>
      </c>
      <c r="B4" s="261"/>
      <c r="C4" s="261"/>
      <c r="D4" s="253"/>
      <c r="E4" s="200"/>
      <c r="F4" s="200"/>
      <c r="G4" s="200"/>
      <c r="H4" s="200"/>
    </row>
    <row r="5" spans="1:8" ht="12.75">
      <c r="A5" s="262" t="s">
        <v>198</v>
      </c>
      <c r="B5" s="264">
        <v>100035</v>
      </c>
      <c r="C5" s="268">
        <v>504540</v>
      </c>
      <c r="D5" s="254" t="s">
        <v>201</v>
      </c>
      <c r="E5" s="200"/>
      <c r="F5" s="200"/>
      <c r="G5" s="200"/>
      <c r="H5" s="200"/>
    </row>
    <row r="6" spans="1:8" ht="12.75">
      <c r="A6" s="236" t="s">
        <v>199</v>
      </c>
      <c r="B6" s="264">
        <v>100038</v>
      </c>
      <c r="C6" s="268">
        <v>134885</v>
      </c>
      <c r="D6" s="254" t="s">
        <v>202</v>
      </c>
      <c r="E6" s="200"/>
      <c r="F6" s="200"/>
      <c r="G6" s="200"/>
      <c r="H6" s="200"/>
    </row>
    <row r="7" spans="1:8" ht="12.75">
      <c r="A7" s="236"/>
      <c r="B7" s="264"/>
      <c r="C7" s="268"/>
      <c r="D7" s="254"/>
      <c r="E7" s="200"/>
      <c r="F7" s="200"/>
      <c r="G7" s="200"/>
      <c r="H7" s="200"/>
    </row>
    <row r="8" spans="1:8" ht="12.75">
      <c r="A8" s="255" t="s">
        <v>200</v>
      </c>
      <c r="B8" s="264"/>
      <c r="C8" s="268"/>
      <c r="D8" s="254"/>
      <c r="E8" s="200"/>
      <c r="F8" s="200"/>
      <c r="G8" s="200"/>
      <c r="H8" s="200"/>
    </row>
    <row r="9" spans="1:8" ht="12.75">
      <c r="A9" s="255"/>
      <c r="B9" s="264">
        <v>100006</v>
      </c>
      <c r="C9" s="268">
        <v>180000</v>
      </c>
      <c r="D9" s="254" t="s">
        <v>203</v>
      </c>
      <c r="E9" s="200"/>
      <c r="F9" s="200"/>
      <c r="G9" s="200"/>
      <c r="H9" s="200"/>
    </row>
    <row r="10" spans="1:8" ht="12.75">
      <c r="A10" s="236"/>
      <c r="B10" s="265"/>
      <c r="C10" s="264"/>
      <c r="D10" s="254"/>
      <c r="E10" s="200"/>
      <c r="F10" s="200"/>
      <c r="G10" s="200"/>
      <c r="H10" s="200"/>
    </row>
    <row r="11" spans="1:8" ht="12.75">
      <c r="A11" s="255" t="s">
        <v>216</v>
      </c>
      <c r="B11" s="266"/>
      <c r="C11" s="264"/>
      <c r="D11" s="256"/>
      <c r="E11" s="200"/>
      <c r="F11" s="200"/>
      <c r="G11" s="200"/>
      <c r="H11" s="200"/>
    </row>
    <row r="12" spans="1:8" ht="12.75">
      <c r="A12" s="236"/>
      <c r="B12" s="266">
        <v>890011</v>
      </c>
      <c r="C12" s="264">
        <v>15000</v>
      </c>
      <c r="D12" s="256"/>
      <c r="E12" s="200"/>
      <c r="F12" s="200"/>
      <c r="G12" s="200"/>
      <c r="H12" s="200"/>
    </row>
    <row r="13" spans="1:8" ht="12.75">
      <c r="A13" s="236"/>
      <c r="B13" s="266"/>
      <c r="C13" s="264"/>
      <c r="D13" s="256"/>
      <c r="E13" s="200"/>
      <c r="F13" s="200"/>
      <c r="G13" s="200"/>
      <c r="H13" s="200"/>
    </row>
    <row r="14" spans="1:8" ht="12.75">
      <c r="A14" s="236"/>
      <c r="B14" s="266"/>
      <c r="C14" s="264"/>
      <c r="D14" s="256"/>
      <c r="E14" s="200"/>
      <c r="F14" s="200"/>
      <c r="G14" s="200"/>
      <c r="H14" s="200"/>
    </row>
    <row r="15" spans="1:8" ht="12.75">
      <c r="A15" s="236"/>
      <c r="B15" s="266"/>
      <c r="C15" s="264"/>
      <c r="D15" s="256"/>
      <c r="E15" s="200"/>
      <c r="F15" s="200"/>
      <c r="G15" s="200"/>
      <c r="H15" s="200"/>
    </row>
    <row r="16" spans="1:8" ht="12.75">
      <c r="A16" s="236"/>
      <c r="B16" s="266"/>
      <c r="C16" s="264"/>
      <c r="D16" s="256"/>
      <c r="E16" s="200"/>
      <c r="F16" s="200"/>
      <c r="G16" s="200"/>
      <c r="H16" s="200"/>
    </row>
    <row r="17" spans="1:8" ht="12.75">
      <c r="A17" s="236"/>
      <c r="B17" s="266"/>
      <c r="C17" s="264"/>
      <c r="D17" s="256"/>
      <c r="E17" s="200"/>
      <c r="F17" s="200"/>
      <c r="G17" s="200"/>
      <c r="H17" s="200"/>
    </row>
    <row r="18" spans="1:8" ht="12.75">
      <c r="A18" s="238"/>
      <c r="B18" s="269"/>
      <c r="C18" s="270"/>
      <c r="D18" s="271"/>
      <c r="E18" s="200"/>
      <c r="F18" s="200"/>
      <c r="G18" s="200"/>
      <c r="H18" s="200"/>
    </row>
    <row r="19" spans="1:8" ht="13.5" thickBot="1">
      <c r="A19" s="272" t="s">
        <v>25</v>
      </c>
      <c r="B19" s="267"/>
      <c r="C19" s="263"/>
      <c r="D19" s="257"/>
      <c r="E19" s="200"/>
      <c r="F19" s="200"/>
      <c r="G19" s="200"/>
      <c r="H19" s="200"/>
    </row>
    <row r="20" spans="1:8" ht="12.75">
      <c r="A20" s="200"/>
      <c r="B20" s="208"/>
      <c r="C20" s="200"/>
      <c r="D20" s="202"/>
      <c r="E20" s="200"/>
      <c r="F20" s="200"/>
      <c r="G20" s="200"/>
      <c r="H20" s="200"/>
    </row>
    <row r="21" spans="1:8" ht="12.75">
      <c r="A21" s="200"/>
      <c r="B21" s="203"/>
      <c r="C21" s="224"/>
      <c r="D21" s="224"/>
      <c r="E21" s="200"/>
      <c r="F21" s="200"/>
      <c r="G21" s="200"/>
      <c r="H21" s="200"/>
    </row>
    <row r="22" spans="1:8" ht="12.75">
      <c r="A22" s="200"/>
      <c r="B22" s="200"/>
      <c r="C22" s="202"/>
      <c r="D22" s="200"/>
      <c r="E22" s="200"/>
      <c r="F22" s="200"/>
      <c r="G22" s="200"/>
      <c r="H22" s="200"/>
    </row>
    <row r="23" spans="1:8" ht="12.75">
      <c r="A23" s="200"/>
      <c r="B23" s="200"/>
      <c r="C23" s="202"/>
      <c r="D23" s="200"/>
      <c r="E23" s="200"/>
      <c r="F23" s="200"/>
      <c r="G23" s="200"/>
      <c r="H23" s="200"/>
    </row>
    <row r="24" spans="1:8" ht="12.75">
      <c r="A24" s="200"/>
      <c r="B24" s="200"/>
      <c r="C24" s="202"/>
      <c r="D24" s="200"/>
      <c r="E24" s="200"/>
      <c r="F24" s="200"/>
      <c r="G24" s="200"/>
      <c r="H24" s="200"/>
    </row>
    <row r="25" spans="1:7" ht="12.75">
      <c r="A25" s="200"/>
      <c r="B25" s="200"/>
      <c r="C25" s="202"/>
      <c r="D25" s="200"/>
      <c r="E25" s="200"/>
      <c r="F25" s="200"/>
      <c r="G25" s="200"/>
    </row>
    <row r="26" spans="1:7" ht="12.75">
      <c r="A26" s="200"/>
      <c r="B26" s="200"/>
      <c r="C26" s="202"/>
      <c r="D26" s="200"/>
      <c r="E26" s="200"/>
      <c r="F26" s="200"/>
      <c r="G26" s="200"/>
    </row>
    <row r="27" spans="1:7" ht="12.75">
      <c r="A27" s="200"/>
      <c r="B27" s="200"/>
      <c r="C27" s="202"/>
      <c r="D27" s="200"/>
      <c r="E27" s="200"/>
      <c r="F27" s="200"/>
      <c r="G27" s="200"/>
    </row>
    <row r="28" ht="12.75">
      <c r="C28" s="195"/>
    </row>
    <row r="29" ht="12.75">
      <c r="C29" s="195"/>
    </row>
    <row r="30" ht="12.75">
      <c r="C30" s="195"/>
    </row>
    <row r="31" ht="12.75">
      <c r="C31" s="195"/>
    </row>
    <row r="32" ht="12.75">
      <c r="C32" s="195"/>
    </row>
    <row r="33" ht="12.75">
      <c r="C33" s="195"/>
    </row>
    <row r="34" ht="12.75">
      <c r="C34" s="195"/>
    </row>
    <row r="35" ht="12.75">
      <c r="C35" s="195"/>
    </row>
    <row r="36" ht="12.75">
      <c r="C36" s="195"/>
    </row>
    <row r="37" ht="12.75">
      <c r="C37" s="195"/>
    </row>
    <row r="38" ht="12.75">
      <c r="C38" s="195"/>
    </row>
    <row r="39" ht="12.75">
      <c r="C39" s="195"/>
    </row>
    <row r="40" ht="12.75">
      <c r="C40" s="195"/>
    </row>
    <row r="41" ht="12.75">
      <c r="C41" s="195"/>
    </row>
    <row r="42" ht="12.75">
      <c r="C42" s="195"/>
    </row>
    <row r="43" ht="12.75">
      <c r="C43" s="195"/>
    </row>
    <row r="44" ht="12.75">
      <c r="C44" s="195"/>
    </row>
    <row r="45" ht="12.75">
      <c r="C45" s="195"/>
    </row>
    <row r="46" ht="12.75">
      <c r="C46" s="195"/>
    </row>
    <row r="47" ht="12.75">
      <c r="C47" s="195"/>
    </row>
    <row r="48" ht="12.75">
      <c r="C48" s="195"/>
    </row>
    <row r="49" ht="12.75">
      <c r="C49" s="195"/>
    </row>
    <row r="50" ht="12.75">
      <c r="C50" s="195"/>
    </row>
    <row r="51" ht="12.75">
      <c r="C51" s="195"/>
    </row>
    <row r="52" ht="12.75">
      <c r="C52" s="195"/>
    </row>
    <row r="53" ht="12.75">
      <c r="C53" s="195"/>
    </row>
    <row r="54" ht="12.75">
      <c r="C54" s="195"/>
    </row>
    <row r="55" ht="12.75">
      <c r="C55" s="195"/>
    </row>
    <row r="56" ht="12.75">
      <c r="C56" s="195"/>
    </row>
    <row r="57" ht="12.75">
      <c r="C57" s="195"/>
    </row>
    <row r="58" ht="12.75">
      <c r="C58" s="195"/>
    </row>
    <row r="59" ht="12.75">
      <c r="C59" s="195"/>
    </row>
    <row r="60" ht="12.75">
      <c r="C60" s="195"/>
    </row>
    <row r="61" ht="12.75">
      <c r="C61" s="195"/>
    </row>
    <row r="62" ht="12.75">
      <c r="C62" s="195"/>
    </row>
    <row r="63" ht="12.75">
      <c r="C63" s="195"/>
    </row>
    <row r="64" ht="12.75">
      <c r="C64" s="195"/>
    </row>
    <row r="65" ht="12.75">
      <c r="C65" s="195"/>
    </row>
    <row r="66" ht="12.75">
      <c r="C66" s="195"/>
    </row>
    <row r="67" ht="12.75">
      <c r="C67" s="195"/>
    </row>
    <row r="68" ht="12.75">
      <c r="C68" s="195"/>
    </row>
    <row r="69" ht="12.75">
      <c r="C69" s="195"/>
    </row>
    <row r="70" ht="12.75">
      <c r="C70" s="195"/>
    </row>
    <row r="71" ht="12.75">
      <c r="C71" s="195"/>
    </row>
    <row r="72" ht="12.75">
      <c r="C72" s="195"/>
    </row>
    <row r="73" ht="12.75">
      <c r="C73" s="195"/>
    </row>
    <row r="74" ht="12.75">
      <c r="C74" s="195"/>
    </row>
    <row r="75" ht="12.75">
      <c r="C75" s="195"/>
    </row>
    <row r="76" ht="12.75">
      <c r="C76" s="195"/>
    </row>
    <row r="77" ht="12.75">
      <c r="C77" s="195"/>
    </row>
    <row r="78" ht="12.75">
      <c r="C78" s="195"/>
    </row>
    <row r="79" ht="12.75">
      <c r="C79" s="195"/>
    </row>
    <row r="80" ht="12.75">
      <c r="C80" s="195"/>
    </row>
    <row r="81" ht="12.75">
      <c r="C81" s="195"/>
    </row>
    <row r="82" ht="12.75">
      <c r="C82" s="195"/>
    </row>
    <row r="83" ht="12.75">
      <c r="C83" s="195"/>
    </row>
    <row r="84" ht="12.75">
      <c r="C84" s="195"/>
    </row>
    <row r="85" ht="12.75">
      <c r="C85" s="195"/>
    </row>
    <row r="86" ht="12.75">
      <c r="C86" s="195"/>
    </row>
    <row r="87" ht="12.75">
      <c r="C87" s="195"/>
    </row>
    <row r="88" ht="12.75">
      <c r="C88" s="195"/>
    </row>
    <row r="89" ht="12.75">
      <c r="C89" s="195"/>
    </row>
    <row r="90" ht="12.75">
      <c r="C90" s="195"/>
    </row>
    <row r="91" ht="12.75">
      <c r="C91" s="195"/>
    </row>
    <row r="92" ht="12.75">
      <c r="C92" s="195"/>
    </row>
    <row r="93" ht="12.75">
      <c r="C93" s="195"/>
    </row>
    <row r="94" ht="12.75">
      <c r="C94" s="195"/>
    </row>
    <row r="95" ht="12.75">
      <c r="C95" s="195"/>
    </row>
    <row r="96" ht="12.75">
      <c r="C96" s="195"/>
    </row>
    <row r="97" ht="12.75">
      <c r="C97" s="195"/>
    </row>
    <row r="98" ht="12.75">
      <c r="C98" s="195"/>
    </row>
    <row r="99" ht="12.75">
      <c r="C99" s="195"/>
    </row>
    <row r="100" ht="12.75">
      <c r="C100" s="195"/>
    </row>
    <row r="101" ht="12.75">
      <c r="C101" s="195"/>
    </row>
    <row r="102" ht="12.75">
      <c r="C102" s="195"/>
    </row>
    <row r="103" ht="12.75">
      <c r="C103" s="195"/>
    </row>
    <row r="104" ht="12.75">
      <c r="C104" s="195"/>
    </row>
    <row r="105" ht="12.75">
      <c r="C105" s="195"/>
    </row>
    <row r="106" ht="12.75">
      <c r="C106" s="195"/>
    </row>
    <row r="107" ht="12.75">
      <c r="C107" s="195"/>
    </row>
    <row r="108" ht="12.75">
      <c r="C108" s="195"/>
    </row>
    <row r="109" ht="12.75">
      <c r="C109" s="195"/>
    </row>
    <row r="110" ht="12.75">
      <c r="C110" s="195"/>
    </row>
    <row r="111" ht="12.75">
      <c r="C111" s="195"/>
    </row>
    <row r="112" ht="12.75">
      <c r="C112" s="195"/>
    </row>
    <row r="113" ht="12.75">
      <c r="C113" s="195"/>
    </row>
    <row r="114" ht="12.75">
      <c r="C114" s="195"/>
    </row>
    <row r="115" ht="12.75">
      <c r="C115" s="195"/>
    </row>
    <row r="116" ht="12.75">
      <c r="C116" s="195"/>
    </row>
    <row r="117" ht="12.75">
      <c r="C117" s="195"/>
    </row>
    <row r="118" ht="12.75">
      <c r="C118" s="195"/>
    </row>
    <row r="119" ht="12.75">
      <c r="C119" s="195"/>
    </row>
    <row r="120" ht="12.75">
      <c r="C120" s="195"/>
    </row>
    <row r="121" ht="12.75">
      <c r="C121" s="195"/>
    </row>
    <row r="122" ht="12.75">
      <c r="C122" s="195"/>
    </row>
    <row r="123" ht="12.75">
      <c r="C123" s="195"/>
    </row>
    <row r="124" ht="12.75">
      <c r="C124" s="195"/>
    </row>
    <row r="125" ht="12.75">
      <c r="C125" s="195"/>
    </row>
    <row r="126" ht="12.75">
      <c r="C126" s="195"/>
    </row>
    <row r="127" ht="12.75">
      <c r="C127" s="195"/>
    </row>
    <row r="128" ht="12.75">
      <c r="C128" s="195"/>
    </row>
    <row r="129" ht="12.75">
      <c r="C129" s="195"/>
    </row>
    <row r="130" ht="12.75">
      <c r="C130" s="195"/>
    </row>
    <row r="131" ht="12.75">
      <c r="C131" s="195"/>
    </row>
    <row r="132" ht="12.75">
      <c r="C132" s="195"/>
    </row>
    <row r="133" ht="12.75">
      <c r="C133" s="195"/>
    </row>
    <row r="134" ht="12.75">
      <c r="C134" s="195"/>
    </row>
    <row r="135" ht="12.75">
      <c r="C135" s="195"/>
    </row>
    <row r="136" ht="12.75">
      <c r="C136" s="195"/>
    </row>
    <row r="137" ht="12.75">
      <c r="C137" s="195"/>
    </row>
    <row r="138" ht="12.75">
      <c r="C138" s="195"/>
    </row>
    <row r="139" ht="12.75">
      <c r="C139" s="195"/>
    </row>
    <row r="140" ht="12.75">
      <c r="C140" s="195"/>
    </row>
    <row r="141" ht="12.75">
      <c r="C141" s="195"/>
    </row>
    <row r="142" ht="12.75">
      <c r="C142" s="195"/>
    </row>
    <row r="143" ht="12.75">
      <c r="C143" s="195"/>
    </row>
    <row r="144" ht="12.75">
      <c r="C144" s="195"/>
    </row>
    <row r="145" ht="12.75">
      <c r="C145" s="195"/>
    </row>
    <row r="146" ht="12.75">
      <c r="C146" s="195"/>
    </row>
    <row r="147" ht="12.75">
      <c r="C147" s="195"/>
    </row>
    <row r="148" ht="12.75">
      <c r="C148" s="195"/>
    </row>
    <row r="149" ht="12.75">
      <c r="C149" s="195"/>
    </row>
    <row r="150" ht="12.75">
      <c r="C150" s="195"/>
    </row>
    <row r="151" ht="12.75">
      <c r="C151" s="195"/>
    </row>
    <row r="152" ht="12.75">
      <c r="C152" s="195"/>
    </row>
    <row r="153" ht="12.75">
      <c r="C153" s="195"/>
    </row>
    <row r="154" ht="12.75">
      <c r="C154" s="195"/>
    </row>
    <row r="155" ht="12.75">
      <c r="C155" s="195"/>
    </row>
    <row r="156" ht="12.75">
      <c r="C156" s="195"/>
    </row>
    <row r="157" ht="12.75">
      <c r="C157" s="195"/>
    </row>
    <row r="158" ht="12.75">
      <c r="C158" s="195"/>
    </row>
    <row r="159" ht="12.75">
      <c r="C159" s="195"/>
    </row>
    <row r="160" ht="12.75">
      <c r="C160" s="195"/>
    </row>
    <row r="161" ht="12.75">
      <c r="C161" s="195"/>
    </row>
    <row r="162" ht="12.75">
      <c r="C162" s="195"/>
    </row>
    <row r="163" ht="12.75">
      <c r="C163" s="195"/>
    </row>
    <row r="164" ht="12.75">
      <c r="C164" s="195"/>
    </row>
    <row r="165" ht="12.75">
      <c r="C165" s="195"/>
    </row>
    <row r="166" ht="12.75">
      <c r="C166" s="195"/>
    </row>
    <row r="167" ht="12.75">
      <c r="C167" s="195"/>
    </row>
    <row r="168" ht="12.75">
      <c r="C168" s="195"/>
    </row>
    <row r="169" ht="12.75">
      <c r="C169" s="195"/>
    </row>
    <row r="170" ht="12.75">
      <c r="C170" s="195"/>
    </row>
    <row r="171" ht="12.75">
      <c r="C171" s="195"/>
    </row>
    <row r="172" ht="12.75">
      <c r="C172" s="195"/>
    </row>
    <row r="173" ht="12.75">
      <c r="C173" s="195"/>
    </row>
    <row r="174" ht="12.75">
      <c r="C174" s="195"/>
    </row>
    <row r="175" ht="12.75">
      <c r="C175" s="195"/>
    </row>
    <row r="176" ht="12.75">
      <c r="C176" s="195"/>
    </row>
    <row r="177" ht="12.75">
      <c r="C177" s="195"/>
    </row>
    <row r="178" ht="12.75">
      <c r="C178" s="195"/>
    </row>
    <row r="179" ht="12.75">
      <c r="C179" s="195"/>
    </row>
    <row r="180" ht="12.75">
      <c r="C180" s="195"/>
    </row>
    <row r="181" ht="12.75">
      <c r="C181" s="195"/>
    </row>
    <row r="182" ht="12.75">
      <c r="C182" s="195"/>
    </row>
    <row r="183" ht="12.75">
      <c r="C183" s="195"/>
    </row>
    <row r="184" ht="12.75">
      <c r="C184" s="195"/>
    </row>
    <row r="185" ht="12.75">
      <c r="C185" s="195"/>
    </row>
    <row r="186" ht="12.75">
      <c r="C186" s="195"/>
    </row>
    <row r="187" ht="12.75">
      <c r="C187" s="195"/>
    </row>
    <row r="188" ht="12.75">
      <c r="C188" s="195"/>
    </row>
    <row r="189" ht="12.75">
      <c r="C189" s="195"/>
    </row>
    <row r="190" ht="12.75">
      <c r="C190" s="195"/>
    </row>
    <row r="191" ht="12.75">
      <c r="C191" s="195"/>
    </row>
    <row r="192" ht="12.75">
      <c r="C192" s="195"/>
    </row>
    <row r="193" ht="12.75">
      <c r="C193" s="195"/>
    </row>
    <row r="194" ht="12.75">
      <c r="C194" s="195"/>
    </row>
    <row r="195" ht="12.75">
      <c r="C195" s="195"/>
    </row>
    <row r="196" ht="12.75">
      <c r="C196" s="195"/>
    </row>
    <row r="197" ht="12.75">
      <c r="C197" s="195"/>
    </row>
    <row r="198" ht="12.75">
      <c r="C198" s="195"/>
    </row>
    <row r="199" ht="12.75">
      <c r="C199" s="195"/>
    </row>
    <row r="200" ht="12.75">
      <c r="C200" s="195"/>
    </row>
    <row r="201" ht="12.75">
      <c r="C201" s="195"/>
    </row>
    <row r="202" ht="12.75">
      <c r="C202" s="195"/>
    </row>
    <row r="203" ht="12.75">
      <c r="C203" s="195"/>
    </row>
    <row r="204" ht="12.75">
      <c r="C204" s="195"/>
    </row>
    <row r="205" ht="12.75">
      <c r="C205" s="195"/>
    </row>
    <row r="206" ht="12.75">
      <c r="C206" s="195"/>
    </row>
    <row r="207" ht="12.75">
      <c r="C207" s="195"/>
    </row>
    <row r="208" ht="12.75">
      <c r="C208" s="195"/>
    </row>
    <row r="209" ht="12.75">
      <c r="C209" s="195"/>
    </row>
    <row r="210" ht="12.75">
      <c r="C210" s="195"/>
    </row>
    <row r="211" ht="12.75">
      <c r="C211" s="195"/>
    </row>
    <row r="212" ht="12.75">
      <c r="C212" s="195"/>
    </row>
    <row r="213" ht="12.75">
      <c r="C213" s="195"/>
    </row>
    <row r="214" ht="12.75">
      <c r="C214" s="195"/>
    </row>
    <row r="215" ht="12.75">
      <c r="C215" s="195"/>
    </row>
    <row r="216" ht="12.75">
      <c r="C216" s="195"/>
    </row>
    <row r="217" ht="12.75">
      <c r="C217" s="195"/>
    </row>
    <row r="218" ht="12.75">
      <c r="C218" s="195"/>
    </row>
    <row r="219" ht="12.75">
      <c r="C219" s="195"/>
    </row>
    <row r="220" ht="12.75">
      <c r="C220" s="195"/>
    </row>
    <row r="221" ht="12.75">
      <c r="C221" s="195"/>
    </row>
    <row r="222" ht="12.75">
      <c r="C222" s="195"/>
    </row>
    <row r="223" ht="12.75">
      <c r="C223" s="195"/>
    </row>
    <row r="224" ht="12.75">
      <c r="C224" s="195"/>
    </row>
    <row r="225" ht="12.75">
      <c r="C225" s="195"/>
    </row>
    <row r="226" ht="12.75">
      <c r="C226" s="195"/>
    </row>
    <row r="227" ht="12.75">
      <c r="C227" s="195"/>
    </row>
    <row r="228" ht="12.75">
      <c r="C228" s="195"/>
    </row>
    <row r="229" ht="12.75">
      <c r="C229" s="195"/>
    </row>
    <row r="230" ht="12.75">
      <c r="C230" s="195"/>
    </row>
    <row r="231" ht="12.75">
      <c r="C231" s="195"/>
    </row>
    <row r="232" ht="12.75">
      <c r="C232" s="195"/>
    </row>
    <row r="233" ht="12.75">
      <c r="C233" s="195"/>
    </row>
    <row r="234" ht="12.75">
      <c r="C234" s="195"/>
    </row>
    <row r="235" ht="12.75">
      <c r="C235" s="195"/>
    </row>
    <row r="236" ht="12.75">
      <c r="C236" s="195"/>
    </row>
    <row r="237" ht="12.75">
      <c r="C237" s="195"/>
    </row>
    <row r="238" ht="12.75">
      <c r="C238" s="195"/>
    </row>
    <row r="239" ht="12.75">
      <c r="C239" s="195"/>
    </row>
    <row r="240" ht="12.75">
      <c r="C240" s="195"/>
    </row>
    <row r="241" ht="12.75">
      <c r="C241" s="195"/>
    </row>
    <row r="242" ht="12.75">
      <c r="C242" s="195"/>
    </row>
    <row r="243" ht="12.75">
      <c r="C243" s="195"/>
    </row>
    <row r="244" ht="12.75">
      <c r="C244" s="195"/>
    </row>
    <row r="245" ht="12.75">
      <c r="C245" s="195"/>
    </row>
    <row r="246" ht="12.75">
      <c r="C246" s="19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70"/>
  <sheetViews>
    <sheetView workbookViewId="0" topLeftCell="A1">
      <selection activeCell="B13" sqref="B13"/>
    </sheetView>
  </sheetViews>
  <sheetFormatPr defaultColWidth="9.140625" defaultRowHeight="12.75"/>
  <cols>
    <col min="1" max="1" width="5.57421875" style="0" customWidth="1"/>
    <col min="2" max="2" width="40.8515625" style="0" customWidth="1"/>
    <col min="3" max="3" width="8.140625" style="0" bestFit="1" customWidth="1"/>
    <col min="4" max="4" width="9.28125" style="0" bestFit="1" customWidth="1"/>
    <col min="5" max="5" width="4.421875" style="0" bestFit="1" customWidth="1"/>
    <col min="6" max="6" width="5.57421875" style="0" bestFit="1" customWidth="1"/>
  </cols>
  <sheetData>
    <row r="1" spans="1:5" s="227" customFormat="1" ht="22.5" customHeight="1" thickBot="1">
      <c r="A1" s="229" t="s">
        <v>205</v>
      </c>
      <c r="B1" s="229"/>
      <c r="C1" s="229"/>
      <c r="D1" s="229"/>
      <c r="E1" s="229"/>
    </row>
    <row r="2" spans="1:30" s="74" customFormat="1" ht="18.75">
      <c r="A2" s="63"/>
      <c r="B2" s="64"/>
      <c r="C2" s="64"/>
      <c r="D2" s="65" t="s">
        <v>43</v>
      </c>
      <c r="E2" s="96" t="s">
        <v>50</v>
      </c>
      <c r="F2" s="183" t="s">
        <v>70</v>
      </c>
      <c r="G2" s="197" t="s">
        <v>135</v>
      </c>
      <c r="H2" s="66"/>
      <c r="I2" s="67"/>
      <c r="J2" s="213" t="s">
        <v>20</v>
      </c>
      <c r="K2" s="66"/>
      <c r="L2" s="66"/>
      <c r="M2" s="67"/>
      <c r="N2" s="69" t="s">
        <v>38</v>
      </c>
      <c r="O2" s="70" t="s">
        <v>68</v>
      </c>
      <c r="P2" s="71"/>
      <c r="Q2" s="71"/>
      <c r="R2" s="71"/>
      <c r="S2" s="72" t="s">
        <v>46</v>
      </c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</row>
    <row r="3" spans="4:19" s="73" customFormat="1" ht="12.75">
      <c r="D3" s="75" t="s">
        <v>44</v>
      </c>
      <c r="E3" s="97" t="s">
        <v>44</v>
      </c>
      <c r="F3" s="184" t="s">
        <v>44</v>
      </c>
      <c r="G3" s="76" t="s">
        <v>134</v>
      </c>
      <c r="H3" s="77" t="s">
        <v>136</v>
      </c>
      <c r="I3" s="77" t="s">
        <v>25</v>
      </c>
      <c r="J3" s="214" t="s">
        <v>22</v>
      </c>
      <c r="K3" s="77" t="s">
        <v>23</v>
      </c>
      <c r="L3" s="77" t="s">
        <v>24</v>
      </c>
      <c r="M3" s="77" t="s">
        <v>25</v>
      </c>
      <c r="N3" s="79" t="s">
        <v>39</v>
      </c>
      <c r="O3" s="77" t="s">
        <v>26</v>
      </c>
      <c r="P3" s="77" t="s">
        <v>27</v>
      </c>
      <c r="Q3" s="77" t="s">
        <v>28</v>
      </c>
      <c r="R3" s="77" t="s">
        <v>25</v>
      </c>
      <c r="S3" s="80" t="s">
        <v>45</v>
      </c>
    </row>
    <row r="4" spans="4:19" s="82" customFormat="1" ht="13.5" thickBot="1">
      <c r="D4" s="83"/>
      <c r="E4" s="98"/>
      <c r="F4" s="86"/>
      <c r="G4" s="196" t="s">
        <v>143</v>
      </c>
      <c r="H4" s="199">
        <f>SUM(K45)</f>
        <v>0</v>
      </c>
      <c r="I4" s="84" t="s">
        <v>61</v>
      </c>
      <c r="J4" s="215" t="s">
        <v>49</v>
      </c>
      <c r="K4" s="82" t="s">
        <v>48</v>
      </c>
      <c r="L4" s="82" t="s">
        <v>47</v>
      </c>
      <c r="M4" s="85" t="s">
        <v>62</v>
      </c>
      <c r="N4" s="86" t="s">
        <v>69</v>
      </c>
      <c r="R4" s="87"/>
      <c r="S4" s="88"/>
    </row>
    <row r="5" spans="1:19" ht="12.75">
      <c r="A5" s="6" t="s">
        <v>205</v>
      </c>
      <c r="C5" s="6"/>
      <c r="D5" s="249">
        <v>120000</v>
      </c>
      <c r="E5" s="101"/>
      <c r="F5" s="185"/>
      <c r="G5" s="13"/>
      <c r="H5" s="5"/>
      <c r="I5" s="58"/>
      <c r="J5" s="162"/>
      <c r="K5" s="4"/>
      <c r="L5" s="5"/>
      <c r="M5" s="4"/>
      <c r="N5" s="4"/>
      <c r="O5" s="5"/>
      <c r="P5" s="5"/>
      <c r="Q5" s="5"/>
      <c r="R5" s="5"/>
      <c r="S5" s="10">
        <v>0</v>
      </c>
    </row>
    <row r="6" spans="1:19" ht="12.75">
      <c r="A6" s="11"/>
      <c r="B6" s="6" t="s">
        <v>209</v>
      </c>
      <c r="C6" s="6"/>
      <c r="D6" s="182"/>
      <c r="E6" s="101"/>
      <c r="F6" s="185"/>
      <c r="G6" s="13"/>
      <c r="H6" s="5"/>
      <c r="I6" s="58"/>
      <c r="J6" s="190">
        <v>186000</v>
      </c>
      <c r="K6" s="4"/>
      <c r="L6" s="5"/>
      <c r="M6" s="5"/>
      <c r="N6" s="34"/>
      <c r="O6" s="5"/>
      <c r="P6" s="5"/>
      <c r="Q6" s="5"/>
      <c r="R6" s="5"/>
      <c r="S6" s="10">
        <v>200000</v>
      </c>
    </row>
    <row r="7" spans="1:19" ht="12.75">
      <c r="A7" s="11"/>
      <c r="B7" s="6" t="s">
        <v>210</v>
      </c>
      <c r="C7" s="6"/>
      <c r="D7" s="182"/>
      <c r="E7" s="99"/>
      <c r="F7" s="185"/>
      <c r="G7" s="13"/>
      <c r="H7" s="5"/>
      <c r="I7" s="5"/>
      <c r="J7" s="190">
        <v>186000</v>
      </c>
      <c r="K7" s="5"/>
      <c r="L7" s="5"/>
      <c r="M7" s="5"/>
      <c r="N7" s="34"/>
      <c r="O7" s="5"/>
      <c r="P7" s="5"/>
      <c r="Q7" s="5"/>
      <c r="R7" s="5">
        <f>SUM(O7:Q7)</f>
        <v>0</v>
      </c>
      <c r="S7" s="10">
        <v>0</v>
      </c>
    </row>
    <row r="8" spans="1:19" ht="12.75">
      <c r="A8" s="11"/>
      <c r="B8" s="6" t="s">
        <v>211</v>
      </c>
      <c r="C8" s="6"/>
      <c r="D8" s="182"/>
      <c r="E8" s="99"/>
      <c r="F8" s="185"/>
      <c r="G8" s="13"/>
      <c r="H8" s="5"/>
      <c r="I8" s="58"/>
      <c r="J8" s="190">
        <v>186000</v>
      </c>
      <c r="K8" s="190"/>
      <c r="L8" s="5"/>
      <c r="M8" s="5"/>
      <c r="N8" s="34"/>
      <c r="O8" s="5"/>
      <c r="P8" s="5"/>
      <c r="Q8" s="5"/>
      <c r="R8" s="5">
        <f>SUM(O8:Q8)</f>
        <v>0</v>
      </c>
      <c r="S8" s="10">
        <v>120000</v>
      </c>
    </row>
    <row r="9" spans="1:19" ht="12.75">
      <c r="A9" s="11"/>
      <c r="B9" s="6" t="s">
        <v>206</v>
      </c>
      <c r="C9" s="6"/>
      <c r="D9" s="182"/>
      <c r="E9" s="99"/>
      <c r="F9" s="185"/>
      <c r="G9" s="13"/>
      <c r="H9" s="5"/>
      <c r="I9" s="5"/>
      <c r="J9" s="190"/>
      <c r="K9" s="190"/>
      <c r="L9" s="5"/>
      <c r="M9" s="5"/>
      <c r="N9" s="34"/>
      <c r="O9" s="5"/>
      <c r="P9" s="5"/>
      <c r="Q9" s="5"/>
      <c r="R9" s="5"/>
      <c r="S9" s="24"/>
    </row>
    <row r="10" spans="1:19" ht="12.75">
      <c r="A10" s="11"/>
      <c r="B10" s="6" t="s">
        <v>207</v>
      </c>
      <c r="C10" s="6"/>
      <c r="D10" s="182"/>
      <c r="E10" s="99"/>
      <c r="F10" s="185"/>
      <c r="G10" s="13"/>
      <c r="H10" s="5"/>
      <c r="I10" s="5"/>
      <c r="J10" s="190"/>
      <c r="K10" s="190"/>
      <c r="L10" s="5"/>
      <c r="M10" s="5"/>
      <c r="N10" s="34"/>
      <c r="O10" s="5"/>
      <c r="P10" s="5"/>
      <c r="Q10" s="5"/>
      <c r="R10" s="5"/>
      <c r="S10" s="24"/>
    </row>
    <row r="11" spans="1:19" ht="12.75">
      <c r="A11" s="11"/>
      <c r="B11" s="6" t="s">
        <v>212</v>
      </c>
      <c r="C11" s="6"/>
      <c r="D11" s="182"/>
      <c r="E11" s="99"/>
      <c r="F11" s="185"/>
      <c r="G11" s="13"/>
      <c r="H11" s="5"/>
      <c r="I11" s="5"/>
      <c r="J11" s="190">
        <v>300000</v>
      </c>
      <c r="K11" s="190"/>
      <c r="L11" s="5"/>
      <c r="M11" s="5"/>
      <c r="N11" s="34"/>
      <c r="O11" s="5"/>
      <c r="P11" s="5"/>
      <c r="Q11" s="5"/>
      <c r="R11" s="5"/>
      <c r="S11" s="24"/>
    </row>
    <row r="12" spans="1:19" ht="12.75">
      <c r="A12" s="11"/>
      <c r="B12" s="6" t="s">
        <v>213</v>
      </c>
      <c r="C12" s="6"/>
      <c r="D12" s="182"/>
      <c r="E12" s="99"/>
      <c r="F12" s="185"/>
      <c r="G12" s="13"/>
      <c r="H12" s="5"/>
      <c r="I12" s="5"/>
      <c r="J12" s="190"/>
      <c r="K12" s="190"/>
      <c r="L12" s="5"/>
      <c r="M12" s="5"/>
      <c r="N12" s="34"/>
      <c r="O12" s="5"/>
      <c r="P12" s="5"/>
      <c r="Q12" s="5"/>
      <c r="R12" s="5"/>
      <c r="S12" s="24"/>
    </row>
    <row r="13" spans="1:19" ht="12.75">
      <c r="A13" s="11"/>
      <c r="C13" s="6"/>
      <c r="D13" s="182"/>
      <c r="E13" s="99"/>
      <c r="F13" s="185"/>
      <c r="G13" s="13"/>
      <c r="H13" s="5"/>
      <c r="I13" s="5"/>
      <c r="J13" s="190"/>
      <c r="K13" s="190"/>
      <c r="L13" s="5"/>
      <c r="M13" s="5"/>
      <c r="N13" s="34"/>
      <c r="O13" s="5"/>
      <c r="P13" s="5"/>
      <c r="Q13" s="5"/>
      <c r="R13" s="5"/>
      <c r="S13" s="24"/>
    </row>
    <row r="14" spans="1:19" ht="12.75">
      <c r="A14" s="11"/>
      <c r="B14" s="6"/>
      <c r="C14" s="6"/>
      <c r="D14" s="182"/>
      <c r="E14" s="99"/>
      <c r="F14" s="185"/>
      <c r="G14" s="13"/>
      <c r="H14" s="5"/>
      <c r="I14" s="5"/>
      <c r="J14" s="190"/>
      <c r="K14" s="190"/>
      <c r="L14" s="5"/>
      <c r="M14" s="5"/>
      <c r="N14" s="34"/>
      <c r="O14" s="5"/>
      <c r="P14" s="5"/>
      <c r="Q14" s="5"/>
      <c r="R14" s="5"/>
      <c r="S14" s="24"/>
    </row>
    <row r="15" spans="1:19" ht="12.75">
      <c r="A15" s="11"/>
      <c r="C15" s="6"/>
      <c r="D15" s="182"/>
      <c r="E15" s="99"/>
      <c r="F15" s="185"/>
      <c r="G15" s="13"/>
      <c r="H15" s="5"/>
      <c r="I15" s="5"/>
      <c r="J15" s="190"/>
      <c r="K15" s="190"/>
      <c r="L15" s="5"/>
      <c r="M15" s="5"/>
      <c r="N15" s="34"/>
      <c r="O15" s="5"/>
      <c r="P15" s="5"/>
      <c r="Q15" s="5"/>
      <c r="R15" s="5"/>
      <c r="S15" s="24"/>
    </row>
    <row r="16" spans="1:19" ht="12.75">
      <c r="A16" s="11"/>
      <c r="C16" s="6"/>
      <c r="D16" s="182"/>
      <c r="E16" s="99"/>
      <c r="F16" s="185"/>
      <c r="G16" s="13"/>
      <c r="H16" s="5"/>
      <c r="I16" s="5"/>
      <c r="J16" s="190"/>
      <c r="K16" s="190"/>
      <c r="L16" s="5"/>
      <c r="M16" s="5"/>
      <c r="N16" s="34"/>
      <c r="O16" s="5"/>
      <c r="P16" s="5"/>
      <c r="Q16" s="5"/>
      <c r="R16" s="5"/>
      <c r="S16" s="24"/>
    </row>
    <row r="17" spans="1:19" ht="12.75">
      <c r="A17" s="11"/>
      <c r="B17" s="6"/>
      <c r="C17" s="6"/>
      <c r="D17" s="182"/>
      <c r="E17" s="99"/>
      <c r="F17" s="185"/>
      <c r="G17" s="13"/>
      <c r="H17" s="5"/>
      <c r="I17" s="5"/>
      <c r="J17" s="190"/>
      <c r="K17" s="190"/>
      <c r="L17" s="5"/>
      <c r="M17" s="5"/>
      <c r="N17" s="34"/>
      <c r="O17" s="5"/>
      <c r="P17" s="5"/>
      <c r="Q17" s="5"/>
      <c r="R17" s="5"/>
      <c r="S17" s="24"/>
    </row>
    <row r="18" spans="1:19" ht="12.75">
      <c r="A18" s="11"/>
      <c r="B18" s="6"/>
      <c r="C18" s="6"/>
      <c r="D18" s="182"/>
      <c r="E18" s="99"/>
      <c r="F18" s="185"/>
      <c r="G18" s="13"/>
      <c r="H18" s="5"/>
      <c r="I18" s="5"/>
      <c r="J18" s="216"/>
      <c r="K18" s="5"/>
      <c r="L18" s="5"/>
      <c r="M18" s="5"/>
      <c r="N18" s="34"/>
      <c r="O18" s="5"/>
      <c r="P18" s="5"/>
      <c r="Q18" s="5"/>
      <c r="R18" s="5"/>
      <c r="S18" s="211">
        <v>8200</v>
      </c>
    </row>
    <row r="19" spans="1:19" ht="12.75">
      <c r="A19" s="11"/>
      <c r="B19" s="6"/>
      <c r="C19" s="6"/>
      <c r="D19" s="182"/>
      <c r="E19" s="99"/>
      <c r="F19" s="185"/>
      <c r="G19" s="13"/>
      <c r="H19" s="5"/>
      <c r="I19" s="5"/>
      <c r="J19" s="216"/>
      <c r="K19" s="5"/>
      <c r="L19" s="5"/>
      <c r="M19" s="5"/>
      <c r="N19" s="34"/>
      <c r="O19" s="5"/>
      <c r="P19" s="5"/>
      <c r="Q19" s="5"/>
      <c r="R19" s="5"/>
      <c r="S19" s="210">
        <v>0</v>
      </c>
    </row>
    <row r="20" spans="1:19" ht="12.75">
      <c r="A20" s="17" t="s">
        <v>25</v>
      </c>
      <c r="B20" s="17"/>
      <c r="C20" s="17"/>
      <c r="D20" s="212"/>
      <c r="E20" s="100"/>
      <c r="F20" s="186"/>
      <c r="G20" s="18"/>
      <c r="H20" s="19"/>
      <c r="I20" s="19"/>
      <c r="J20" s="217">
        <f>SUM(J4:J19)</f>
        <v>858000</v>
      </c>
      <c r="K20" s="19">
        <f>SUM(K7:K19)</f>
        <v>0</v>
      </c>
      <c r="L20" s="19"/>
      <c r="M20" s="19">
        <f>SUM(M6:M19)</f>
        <v>0</v>
      </c>
      <c r="N20" s="37">
        <f>SUM(N5:N19)</f>
        <v>0</v>
      </c>
      <c r="O20" s="19">
        <f>SUM(O4:O8)</f>
        <v>0</v>
      </c>
      <c r="P20" s="19">
        <f>SUM(P4:P8)</f>
        <v>0</v>
      </c>
      <c r="Q20" s="19">
        <f>SUM(Q4:Q8)</f>
        <v>0</v>
      </c>
      <c r="R20" s="19">
        <f>SUM(R4:R8)</f>
        <v>0</v>
      </c>
      <c r="S20" s="21">
        <f>SUM(S5:S19)</f>
        <v>328200</v>
      </c>
    </row>
    <row r="21" spans="1:6" ht="12.75">
      <c r="A21" s="200"/>
      <c r="B21" s="200"/>
      <c r="C21" s="200"/>
      <c r="D21" s="200"/>
      <c r="E21" s="200"/>
      <c r="F21" s="200"/>
    </row>
    <row r="22" spans="1:6" ht="12.75">
      <c r="A22" s="200"/>
      <c r="B22" s="200"/>
      <c r="C22" s="200"/>
      <c r="D22" s="200"/>
      <c r="E22" s="200"/>
      <c r="F22" s="200"/>
    </row>
    <row r="23" spans="1:6" ht="12.75">
      <c r="A23" s="200"/>
      <c r="B23" s="203"/>
      <c r="C23" s="203"/>
      <c r="D23" s="203"/>
      <c r="E23" s="203"/>
      <c r="F23" s="200"/>
    </row>
    <row r="24" spans="1:7" ht="12.75">
      <c r="A24" s="200"/>
      <c r="B24" s="203"/>
      <c r="C24" s="203"/>
      <c r="D24" s="203"/>
      <c r="E24" s="203"/>
      <c r="F24" s="200"/>
      <c r="G24" s="200"/>
    </row>
    <row r="25" spans="1:7" ht="12.75">
      <c r="A25" s="200"/>
      <c r="B25" s="203"/>
      <c r="C25" s="200"/>
      <c r="D25" s="200"/>
      <c r="E25" s="200"/>
      <c r="F25" s="200"/>
      <c r="G25" s="200"/>
    </row>
    <row r="26" spans="1:7" ht="47.25" customHeight="1">
      <c r="A26" s="206"/>
      <c r="B26" s="207"/>
      <c r="C26" s="207"/>
      <c r="D26" s="207"/>
      <c r="E26" s="207"/>
      <c r="F26" s="200"/>
      <c r="G26" s="200"/>
    </row>
    <row r="27" spans="1:7" ht="12.75">
      <c r="A27" s="206"/>
      <c r="B27" s="207"/>
      <c r="C27" s="207"/>
      <c r="D27" s="200"/>
      <c r="E27" s="200"/>
      <c r="F27" s="200"/>
      <c r="G27" s="200"/>
    </row>
    <row r="28" spans="1:7" ht="12.75">
      <c r="A28" s="206"/>
      <c r="B28" s="208"/>
      <c r="C28" s="207"/>
      <c r="D28" s="207"/>
      <c r="E28" s="207"/>
      <c r="F28" s="200"/>
      <c r="G28" s="200"/>
    </row>
    <row r="29" spans="1:7" ht="12.75">
      <c r="A29" s="203"/>
      <c r="B29" s="207"/>
      <c r="C29" s="200"/>
      <c r="D29" s="200"/>
      <c r="E29" s="200"/>
      <c r="F29" s="200"/>
      <c r="G29" s="200"/>
    </row>
    <row r="30" spans="1:7" ht="12.75">
      <c r="A30" s="200"/>
      <c r="B30" s="200"/>
      <c r="C30" s="200"/>
      <c r="D30" s="200"/>
      <c r="E30" s="200"/>
      <c r="F30" s="200"/>
      <c r="G30" s="200"/>
    </row>
    <row r="31" spans="1:7" ht="12.75">
      <c r="A31" s="200"/>
      <c r="B31" s="200"/>
      <c r="C31" s="200"/>
      <c r="D31" s="200"/>
      <c r="E31" s="200"/>
      <c r="F31" s="200"/>
      <c r="G31" s="200"/>
    </row>
    <row r="32" spans="1:7" ht="12.75">
      <c r="A32" s="200"/>
      <c r="B32" s="200"/>
      <c r="C32" s="200"/>
      <c r="D32" s="200"/>
      <c r="E32" s="200"/>
      <c r="F32" s="200"/>
      <c r="G32" s="200"/>
    </row>
    <row r="33" spans="1:7" ht="12.75">
      <c r="A33" s="203"/>
      <c r="B33" s="208"/>
      <c r="C33" s="200"/>
      <c r="D33" s="200"/>
      <c r="E33" s="200"/>
      <c r="F33" s="200"/>
      <c r="G33" s="200"/>
    </row>
    <row r="34" spans="1:7" ht="12.75">
      <c r="A34" s="200"/>
      <c r="B34" s="207"/>
      <c r="C34" s="200"/>
      <c r="D34" s="200"/>
      <c r="E34" s="200"/>
      <c r="F34" s="200"/>
      <c r="G34" s="200"/>
    </row>
    <row r="40" ht="12.75">
      <c r="B40" s="205"/>
    </row>
    <row r="45" ht="12.75">
      <c r="B45" s="205"/>
    </row>
    <row r="49" ht="12.75">
      <c r="B49" s="205"/>
    </row>
    <row r="56" ht="12.75">
      <c r="B56" s="205"/>
    </row>
    <row r="60" spans="1:2" ht="12.75">
      <c r="A60" s="201"/>
      <c r="B60" s="205"/>
    </row>
    <row r="68" spans="1:2" ht="12.75">
      <c r="A68" s="201"/>
      <c r="B68" s="205"/>
    </row>
    <row r="69" spans="1:2" ht="12.75">
      <c r="A69" s="201"/>
      <c r="B69" s="205"/>
    </row>
    <row r="70" spans="1:2" ht="12.75">
      <c r="A70" s="201"/>
      <c r="B70" s="205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63"/>
  <sheetViews>
    <sheetView workbookViewId="0" topLeftCell="A1">
      <selection activeCell="B19" sqref="B19"/>
    </sheetView>
  </sheetViews>
  <sheetFormatPr defaultColWidth="9.140625" defaultRowHeight="12.75"/>
  <cols>
    <col min="1" max="1" width="11.140625" style="0" customWidth="1"/>
    <col min="2" max="2" width="40.8515625" style="0" customWidth="1"/>
    <col min="3" max="3" width="8.140625" style="0" bestFit="1" customWidth="1"/>
    <col min="4" max="4" width="9.28125" style="0" bestFit="1" customWidth="1"/>
    <col min="5" max="5" width="4.421875" style="0" bestFit="1" customWidth="1"/>
    <col min="6" max="6" width="5.57421875" style="0" bestFit="1" customWidth="1"/>
  </cols>
  <sheetData>
    <row r="1" spans="1:5" s="227" customFormat="1" ht="22.5" customHeight="1">
      <c r="A1" s="229" t="s">
        <v>149</v>
      </c>
      <c r="B1" s="229"/>
      <c r="C1" s="229" t="s">
        <v>147</v>
      </c>
      <c r="D1" s="229"/>
      <c r="E1" s="229"/>
    </row>
    <row r="2" spans="1:5" s="204" customFormat="1" ht="29.25" customHeight="1">
      <c r="A2" s="219"/>
      <c r="B2" s="219"/>
      <c r="C2" s="219"/>
      <c r="D2" s="219"/>
      <c r="E2" s="209"/>
    </row>
    <row r="3" spans="1:7" ht="13.5" thickBot="1">
      <c r="A3" s="203"/>
      <c r="B3" s="200"/>
      <c r="C3" s="200"/>
      <c r="D3" s="200"/>
      <c r="E3" s="200"/>
      <c r="F3" s="200"/>
      <c r="G3" s="200"/>
    </row>
    <row r="4" spans="1:30" s="74" customFormat="1" ht="18.75">
      <c r="A4" s="63"/>
      <c r="B4" s="64"/>
      <c r="C4" s="64"/>
      <c r="D4" s="65" t="s">
        <v>43</v>
      </c>
      <c r="E4" s="96" t="s">
        <v>50</v>
      </c>
      <c r="F4" s="183" t="s">
        <v>70</v>
      </c>
      <c r="G4" s="197" t="s">
        <v>135</v>
      </c>
      <c r="H4" s="66"/>
      <c r="I4" s="67"/>
      <c r="J4" s="213" t="s">
        <v>20</v>
      </c>
      <c r="K4" s="66"/>
      <c r="L4" s="66"/>
      <c r="M4" s="67"/>
      <c r="N4" s="69" t="s">
        <v>38</v>
      </c>
      <c r="O4" s="70" t="s">
        <v>68</v>
      </c>
      <c r="P4" s="71"/>
      <c r="Q4" s="71"/>
      <c r="R4" s="71"/>
      <c r="S4" s="72" t="s">
        <v>46</v>
      </c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</row>
    <row r="5" spans="4:19" s="73" customFormat="1" ht="12.75">
      <c r="D5" s="75" t="s">
        <v>44</v>
      </c>
      <c r="E5" s="97" t="s">
        <v>44</v>
      </c>
      <c r="F5" s="184" t="s">
        <v>44</v>
      </c>
      <c r="G5" s="76" t="s">
        <v>134</v>
      </c>
      <c r="H5" s="77" t="s">
        <v>136</v>
      </c>
      <c r="I5" s="77" t="s">
        <v>25</v>
      </c>
      <c r="J5" s="214" t="s">
        <v>22</v>
      </c>
      <c r="K5" s="77" t="s">
        <v>23</v>
      </c>
      <c r="L5" s="77" t="s">
        <v>24</v>
      </c>
      <c r="M5" s="77" t="s">
        <v>25</v>
      </c>
      <c r="N5" s="79" t="s">
        <v>39</v>
      </c>
      <c r="O5" s="77" t="s">
        <v>26</v>
      </c>
      <c r="P5" s="77" t="s">
        <v>27</v>
      </c>
      <c r="Q5" s="77" t="s">
        <v>28</v>
      </c>
      <c r="R5" s="77" t="s">
        <v>25</v>
      </c>
      <c r="S5" s="80" t="s">
        <v>45</v>
      </c>
    </row>
    <row r="6" spans="4:19" s="82" customFormat="1" ht="13.5" thickBot="1">
      <c r="D6" s="83"/>
      <c r="E6" s="98"/>
      <c r="F6" s="86"/>
      <c r="G6" s="196" t="s">
        <v>143</v>
      </c>
      <c r="H6" s="199">
        <f>SUM(K38)</f>
        <v>0</v>
      </c>
      <c r="I6" s="84" t="s">
        <v>61</v>
      </c>
      <c r="J6" s="215" t="s">
        <v>49</v>
      </c>
      <c r="K6" s="82" t="s">
        <v>48</v>
      </c>
      <c r="L6" s="82" t="s">
        <v>47</v>
      </c>
      <c r="M6" s="85" t="s">
        <v>62</v>
      </c>
      <c r="N6" s="86" t="s">
        <v>69</v>
      </c>
      <c r="R6" s="87"/>
      <c r="S6" s="88"/>
    </row>
    <row r="7" spans="1:19" ht="12.75">
      <c r="A7" s="11"/>
      <c r="B7" s="6" t="s">
        <v>140</v>
      </c>
      <c r="C7" s="6"/>
      <c r="D7" s="182">
        <v>612000</v>
      </c>
      <c r="E7" s="101"/>
      <c r="F7" s="185"/>
      <c r="G7" s="13"/>
      <c r="H7" s="5"/>
      <c r="I7" s="58"/>
      <c r="J7" s="162">
        <v>128000</v>
      </c>
      <c r="K7" s="4"/>
      <c r="L7" s="5"/>
      <c r="M7" s="4"/>
      <c r="N7" s="4">
        <v>-128000</v>
      </c>
      <c r="O7" s="5"/>
      <c r="P7" s="5"/>
      <c r="Q7" s="5"/>
      <c r="R7" s="5"/>
      <c r="S7" s="10">
        <v>0</v>
      </c>
    </row>
    <row r="8" spans="1:19" ht="12.75">
      <c r="A8" s="11"/>
      <c r="B8" s="6" t="s">
        <v>145</v>
      </c>
      <c r="C8" s="6"/>
      <c r="D8" s="182">
        <v>612001</v>
      </c>
      <c r="E8" s="101"/>
      <c r="F8" s="185"/>
      <c r="G8" s="13"/>
      <c r="H8" s="5"/>
      <c r="I8" s="58"/>
      <c r="J8" s="190"/>
      <c r="K8" s="4"/>
      <c r="L8" s="5"/>
      <c r="M8" s="5">
        <v>0</v>
      </c>
      <c r="N8" s="34">
        <v>0</v>
      </c>
      <c r="O8" s="5"/>
      <c r="P8" s="5"/>
      <c r="Q8" s="5"/>
      <c r="R8" s="5"/>
      <c r="S8" s="10">
        <v>200000</v>
      </c>
    </row>
    <row r="9" spans="1:19" ht="12.75">
      <c r="A9" s="11"/>
      <c r="B9" s="6" t="s">
        <v>148</v>
      </c>
      <c r="C9" s="6"/>
      <c r="D9" s="182">
        <v>612100</v>
      </c>
      <c r="E9" s="99"/>
      <c r="F9" s="185"/>
      <c r="G9" s="13"/>
      <c r="H9" s="5"/>
      <c r="I9" s="5"/>
      <c r="J9" s="216">
        <v>56000</v>
      </c>
      <c r="K9" s="5">
        <v>0</v>
      </c>
      <c r="L9" s="5"/>
      <c r="M9" s="5">
        <v>56000</v>
      </c>
      <c r="N9" s="34">
        <v>-56000</v>
      </c>
      <c r="O9" s="5"/>
      <c r="P9" s="5"/>
      <c r="Q9" s="5"/>
      <c r="R9" s="5">
        <f>SUM(O9:Q9)</f>
        <v>0</v>
      </c>
      <c r="S9" s="10">
        <v>0</v>
      </c>
    </row>
    <row r="10" spans="1:19" ht="12.75">
      <c r="A10" s="11"/>
      <c r="B10" s="6" t="s">
        <v>138</v>
      </c>
      <c r="C10" s="6"/>
      <c r="D10" s="182">
        <v>612200</v>
      </c>
      <c r="E10" s="99"/>
      <c r="F10" s="185"/>
      <c r="G10" s="13"/>
      <c r="H10" s="5"/>
      <c r="I10" s="58"/>
      <c r="J10" s="190"/>
      <c r="K10" s="190">
        <v>145000</v>
      </c>
      <c r="L10" s="5"/>
      <c r="M10" s="5">
        <f>SUM(K10:L10)</f>
        <v>145000</v>
      </c>
      <c r="N10" s="34">
        <f>I10-M10</f>
        <v>-145000</v>
      </c>
      <c r="O10" s="5"/>
      <c r="P10" s="5"/>
      <c r="Q10" s="5"/>
      <c r="R10" s="5">
        <f>SUM(O10:Q10)</f>
        <v>0</v>
      </c>
      <c r="S10" s="10">
        <v>120000</v>
      </c>
    </row>
    <row r="11" spans="1:19" ht="12.75">
      <c r="A11" s="11"/>
      <c r="B11" s="6" t="s">
        <v>139</v>
      </c>
      <c r="C11" s="6"/>
      <c r="D11" s="182">
        <v>612300</v>
      </c>
      <c r="E11" s="99"/>
      <c r="F11" s="185"/>
      <c r="G11" s="13"/>
      <c r="H11" s="5"/>
      <c r="I11" s="5"/>
      <c r="J11" s="216">
        <v>0</v>
      </c>
      <c r="K11" s="5">
        <v>10000</v>
      </c>
      <c r="L11" s="5"/>
      <c r="M11" s="5">
        <v>10000</v>
      </c>
      <c r="N11" s="34">
        <v>-10000</v>
      </c>
      <c r="O11" s="5"/>
      <c r="P11" s="5"/>
      <c r="Q11" s="5"/>
      <c r="R11" s="5"/>
      <c r="S11" s="211">
        <v>8200</v>
      </c>
    </row>
    <row r="12" spans="1:19" ht="12.75">
      <c r="A12" s="11"/>
      <c r="B12" s="6" t="s">
        <v>142</v>
      </c>
      <c r="C12" s="6"/>
      <c r="D12" s="182">
        <v>641302</v>
      </c>
      <c r="E12" s="99"/>
      <c r="F12" s="185"/>
      <c r="G12" s="13"/>
      <c r="H12" s="5"/>
      <c r="I12" s="5"/>
      <c r="J12" s="216">
        <v>0</v>
      </c>
      <c r="K12" s="5"/>
      <c r="L12" s="5"/>
      <c r="M12" s="5"/>
      <c r="N12" s="34"/>
      <c r="O12" s="5"/>
      <c r="P12" s="5"/>
      <c r="Q12" s="5"/>
      <c r="R12" s="5"/>
      <c r="S12" s="210">
        <v>0</v>
      </c>
    </row>
    <row r="13" spans="1:19" ht="12.75">
      <c r="A13" s="17" t="s">
        <v>33</v>
      </c>
      <c r="B13" s="17"/>
      <c r="C13" s="17"/>
      <c r="D13" s="212"/>
      <c r="E13" s="100"/>
      <c r="F13" s="186"/>
      <c r="G13" s="18"/>
      <c r="H13" s="19"/>
      <c r="I13" s="19"/>
      <c r="J13" s="217">
        <f>SUM(J6:J12)</f>
        <v>184000</v>
      </c>
      <c r="K13" s="19">
        <f>SUM(K9:K12)</f>
        <v>155000</v>
      </c>
      <c r="L13" s="19"/>
      <c r="M13" s="19">
        <f>SUM(M8:M12)</f>
        <v>211000</v>
      </c>
      <c r="N13" s="37">
        <f>SUM(N7:N12)</f>
        <v>-339000</v>
      </c>
      <c r="O13" s="19">
        <f>SUM(O6:O10)</f>
        <v>0</v>
      </c>
      <c r="P13" s="19">
        <f>SUM(P6:P10)</f>
        <v>0</v>
      </c>
      <c r="Q13" s="19">
        <f>SUM(Q6:Q10)</f>
        <v>0</v>
      </c>
      <c r="R13" s="19">
        <f>SUM(R6:R10)</f>
        <v>0</v>
      </c>
      <c r="S13" s="21">
        <f>SUM(S7:S12)</f>
        <v>328200</v>
      </c>
    </row>
    <row r="14" spans="1:6" ht="12.75">
      <c r="A14" s="200"/>
      <c r="B14" s="200"/>
      <c r="C14" s="200"/>
      <c r="D14" s="200"/>
      <c r="E14" s="200"/>
      <c r="F14" s="200"/>
    </row>
    <row r="15" spans="1:6" ht="12.75">
      <c r="A15" s="200"/>
      <c r="B15" s="200"/>
      <c r="C15" s="200"/>
      <c r="D15" s="200"/>
      <c r="E15" s="200"/>
      <c r="F15" s="200"/>
    </row>
    <row r="16" spans="1:6" ht="12.75">
      <c r="A16" s="200"/>
      <c r="B16" s="203"/>
      <c r="C16" s="203"/>
      <c r="D16" s="203"/>
      <c r="E16" s="203"/>
      <c r="F16" s="200"/>
    </row>
    <row r="17" spans="1:7" ht="12.75">
      <c r="A17" s="200"/>
      <c r="B17" s="203"/>
      <c r="C17" s="203"/>
      <c r="D17" s="203"/>
      <c r="E17" s="203"/>
      <c r="F17" s="200"/>
      <c r="G17" s="200"/>
    </row>
    <row r="18" spans="1:7" ht="12.75">
      <c r="A18" s="200"/>
      <c r="B18" s="203"/>
      <c r="C18" s="200"/>
      <c r="D18" s="200"/>
      <c r="E18" s="200"/>
      <c r="F18" s="200"/>
      <c r="G18" s="200"/>
    </row>
    <row r="19" spans="1:7" ht="47.25" customHeight="1">
      <c r="A19" s="206"/>
      <c r="B19" s="207"/>
      <c r="C19" s="207"/>
      <c r="D19" s="207"/>
      <c r="E19" s="207"/>
      <c r="F19" s="200"/>
      <c r="G19" s="200"/>
    </row>
    <row r="20" spans="1:7" ht="12.75">
      <c r="A20" s="206"/>
      <c r="B20" s="207"/>
      <c r="C20" s="207"/>
      <c r="D20" s="200"/>
      <c r="E20" s="200"/>
      <c r="F20" s="200"/>
      <c r="G20" s="200"/>
    </row>
    <row r="21" spans="1:7" ht="12.75">
      <c r="A21" s="206"/>
      <c r="B21" s="208"/>
      <c r="C21" s="207"/>
      <c r="D21" s="207"/>
      <c r="E21" s="207"/>
      <c r="F21" s="200"/>
      <c r="G21" s="200"/>
    </row>
    <row r="22" spans="1:7" ht="12.75">
      <c r="A22" s="203"/>
      <c r="B22" s="207"/>
      <c r="C22" s="200"/>
      <c r="D22" s="200"/>
      <c r="E22" s="200"/>
      <c r="F22" s="200"/>
      <c r="G22" s="200"/>
    </row>
    <row r="23" spans="1:7" ht="12.75">
      <c r="A23" s="200"/>
      <c r="B23" s="200"/>
      <c r="C23" s="200"/>
      <c r="D23" s="200"/>
      <c r="E23" s="200"/>
      <c r="F23" s="200"/>
      <c r="G23" s="200"/>
    </row>
    <row r="24" spans="1:7" ht="12.75">
      <c r="A24" s="200"/>
      <c r="B24" s="200"/>
      <c r="C24" s="200"/>
      <c r="D24" s="200"/>
      <c r="E24" s="200"/>
      <c r="F24" s="200"/>
      <c r="G24" s="200"/>
    </row>
    <row r="25" spans="1:7" ht="12.75">
      <c r="A25" s="200"/>
      <c r="B25" s="200"/>
      <c r="C25" s="200"/>
      <c r="D25" s="200"/>
      <c r="E25" s="200"/>
      <c r="F25" s="200"/>
      <c r="G25" s="200"/>
    </row>
    <row r="26" spans="1:7" ht="12.75">
      <c r="A26" s="203"/>
      <c r="B26" s="208"/>
      <c r="C26" s="200"/>
      <c r="D26" s="200"/>
      <c r="E26" s="200"/>
      <c r="F26" s="200"/>
      <c r="G26" s="200"/>
    </row>
    <row r="27" spans="1:7" ht="12.75">
      <c r="A27" s="200"/>
      <c r="B27" s="207"/>
      <c r="C27" s="200"/>
      <c r="D27" s="200"/>
      <c r="E27" s="200"/>
      <c r="F27" s="200"/>
      <c r="G27" s="200"/>
    </row>
    <row r="33" ht="12.75">
      <c r="B33" s="205"/>
    </row>
    <row r="38" ht="12.75">
      <c r="B38" s="205"/>
    </row>
    <row r="42" ht="12.75">
      <c r="B42" s="205"/>
    </row>
    <row r="49" ht="12.75">
      <c r="B49" s="205"/>
    </row>
    <row r="53" spans="1:2" ht="12.75">
      <c r="A53" s="201"/>
      <c r="B53" s="205"/>
    </row>
    <row r="61" spans="1:2" ht="12.75">
      <c r="A61" s="201"/>
      <c r="B61" s="205"/>
    </row>
    <row r="62" spans="1:2" ht="12.75">
      <c r="A62" s="201"/>
      <c r="B62" s="205"/>
    </row>
    <row r="63" spans="1:2" ht="12.75">
      <c r="A63" s="201"/>
      <c r="B63" s="20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mfalck</dc:creator>
  <cp:keywords/>
  <dc:description/>
  <cp:lastModifiedBy>Christian Boe Astrup</cp:lastModifiedBy>
  <cp:lastPrinted>2007-02-21T11:31:24Z</cp:lastPrinted>
  <dcterms:created xsi:type="dcterms:W3CDTF">1998-03-19T10:22:00Z</dcterms:created>
  <dcterms:modified xsi:type="dcterms:W3CDTF">2007-02-21T12:10:45Z</dcterms:modified>
  <cp:category/>
  <cp:version/>
  <cp:contentType/>
  <cp:contentStatus/>
</cp:coreProperties>
</file>