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86" windowWidth="11340" windowHeight="9345" activeTab="0"/>
  </bookViews>
  <sheets>
    <sheet name="oversikt" sheetId="1" r:id="rId1"/>
    <sheet name="kostnader på basis" sheetId="2" r:id="rId2"/>
    <sheet name="Eksterne prosjekter" sheetId="3" r:id="rId3"/>
  </sheets>
  <definedNames>
    <definedName name="_xlnm.Print_Area" localSheetId="2">'Eksterne prosjekter'!$A$1:$H$60</definedName>
  </definedNames>
  <calcPr fullCalcOnLoad="1"/>
</workbook>
</file>

<file path=xl/sharedStrings.xml><?xml version="1.0" encoding="utf-8"?>
<sst xmlns="http://schemas.openxmlformats.org/spreadsheetml/2006/main" count="208" uniqueCount="150">
  <si>
    <t>Budsjett</t>
  </si>
  <si>
    <t>Forskning</t>
  </si>
  <si>
    <t>Tiltakskode</t>
  </si>
  <si>
    <t>Sum forskning</t>
  </si>
  <si>
    <t>Forskerutdanning</t>
  </si>
  <si>
    <t>Sum forskerutdanning</t>
  </si>
  <si>
    <t>Annen faglig aktivitet</t>
  </si>
  <si>
    <t>Sum annen faglig aktivitet</t>
  </si>
  <si>
    <t>Generell drift</t>
  </si>
  <si>
    <t>Sum generell drift</t>
  </si>
  <si>
    <t>Administrasjonen</t>
  </si>
  <si>
    <t>administrativ fastlønn</t>
  </si>
  <si>
    <t>Sum administrasjon</t>
  </si>
  <si>
    <t>Sum kostnader</t>
  </si>
  <si>
    <t>Regnskap</t>
  </si>
  <si>
    <t>Stipendiater lønn</t>
  </si>
  <si>
    <t xml:space="preserve">Undervisning </t>
  </si>
  <si>
    <t>Undervisningsenhet</t>
  </si>
  <si>
    <t xml:space="preserve">Sum undervisning  </t>
  </si>
  <si>
    <t>Formidling/utadrettet virksomhet</t>
  </si>
  <si>
    <t>Tidsskrift M&amp;R</t>
  </si>
  <si>
    <t>Sum formidling</t>
  </si>
  <si>
    <t>Instituttbibliotek</t>
  </si>
  <si>
    <t>Nasjonal institusjon</t>
  </si>
  <si>
    <t>Informasjonstiltak</t>
  </si>
  <si>
    <t>Fastlønn vit. stillinger</t>
  </si>
  <si>
    <t xml:space="preserve">generell drift  </t>
  </si>
  <si>
    <t xml:space="preserve">IT-tiltak </t>
  </si>
  <si>
    <t>Intern husleie</t>
  </si>
  <si>
    <t>A)  Basisvirksomhet sotert etter tiltak</t>
  </si>
  <si>
    <t>Sum undervisningenhet</t>
  </si>
  <si>
    <t>Etterutd.</t>
  </si>
  <si>
    <t xml:space="preserve">Budsjett </t>
  </si>
  <si>
    <t>Forskningsastning ( direktøren)</t>
  </si>
  <si>
    <t>Internasjonale relasjoner</t>
  </si>
  <si>
    <t>Menneskerettighter og utvikling</t>
  </si>
  <si>
    <t>Over/ underdekning av prosjekter</t>
  </si>
  <si>
    <t>Strategi internasjonal. Programvirksomhet</t>
  </si>
  <si>
    <t>Driftsmildr direktør</t>
  </si>
  <si>
    <t>Tjenestereiser snterledelse og -adm.</t>
  </si>
  <si>
    <t>Driftsmidler fast vit.ans.</t>
  </si>
  <si>
    <t>Husleie Olav Thon</t>
  </si>
  <si>
    <t>Startpakker</t>
  </si>
  <si>
    <t>Dekningbidrag inndragning til Jus</t>
  </si>
  <si>
    <t>A) Egenfinansiert virksomhet</t>
  </si>
  <si>
    <t>Inntekter</t>
  </si>
  <si>
    <t>Kostnader</t>
  </si>
  <si>
    <t>Lønn</t>
  </si>
  <si>
    <t>Drift</t>
  </si>
  <si>
    <t>Prosjektavslutninger</t>
  </si>
  <si>
    <t>B) Eksternfinansiert virksomhet</t>
  </si>
  <si>
    <t>C) Sum all virksomhet</t>
  </si>
  <si>
    <t>Overhead inntekter</t>
  </si>
  <si>
    <t>Bevilgning</t>
  </si>
  <si>
    <t>Andre inntekter</t>
  </si>
  <si>
    <t>Sum inntekter</t>
  </si>
  <si>
    <t>Inntekter/ bevilgninger</t>
  </si>
  <si>
    <t>Budsjett inntekter</t>
  </si>
  <si>
    <t>Regnskap inntekter</t>
  </si>
  <si>
    <t>Prosjekt</t>
  </si>
  <si>
    <t>120872 148666/730</t>
  </si>
  <si>
    <t>121009 153624/V10</t>
  </si>
  <si>
    <t>121152 165669 V10</t>
  </si>
  <si>
    <t>Sum prosjektserie 12</t>
  </si>
  <si>
    <t>141749 143329/700</t>
  </si>
  <si>
    <t>142565 145716/730</t>
  </si>
  <si>
    <t>Sum prosjektserie 14</t>
  </si>
  <si>
    <t>200259 Etiopia 10</t>
  </si>
  <si>
    <t>200273 Int Humret</t>
  </si>
  <si>
    <t>200317 CHN2029 Re</t>
  </si>
  <si>
    <t>200326 GLO10201 I</t>
  </si>
  <si>
    <t xml:space="preserve">200342 822.1 RSA </t>
  </si>
  <si>
    <t>200403 ChinaRegNa</t>
  </si>
  <si>
    <t>200418 Human righ</t>
  </si>
  <si>
    <t>200435 UD ETIOPIA</t>
  </si>
  <si>
    <t>200453 valg obs E</t>
  </si>
  <si>
    <t>200455 uD OSLOKOA</t>
  </si>
  <si>
    <t xml:space="preserve">200456 INDONESIA </t>
  </si>
  <si>
    <t>200457 KINAPROGRA</t>
  </si>
  <si>
    <t>200467 Valg Pales</t>
  </si>
  <si>
    <t>200500 UD avtalen</t>
  </si>
  <si>
    <t>200516 KHM 106100</t>
  </si>
  <si>
    <t>205400 281 01EUUt</t>
  </si>
  <si>
    <t>Sum prosjektserie 20</t>
  </si>
  <si>
    <t>210719 ETHK 9343&gt;</t>
  </si>
  <si>
    <t>Sum prosjektserie 21</t>
  </si>
  <si>
    <t xml:space="preserve">460645 Fritt Ord </t>
  </si>
  <si>
    <t>460656 MR I Norge</t>
  </si>
  <si>
    <t>Sum prosjektserie 46</t>
  </si>
  <si>
    <t>640330 CTI 2004 5</t>
  </si>
  <si>
    <t>Sum prosjektserie 64</t>
  </si>
  <si>
    <t>690189 POVERTY AN</t>
  </si>
  <si>
    <t>Sum prosjektserie 69</t>
  </si>
  <si>
    <t>Basisvirksomhet</t>
  </si>
  <si>
    <t>Ekstern finansiert virksomhet</t>
  </si>
  <si>
    <t>142684 173585 S20</t>
  </si>
  <si>
    <t>200521 Forsknings</t>
  </si>
  <si>
    <t xml:space="preserve">200522 ICC legal </t>
  </si>
  <si>
    <t>204780 Domsrefera</t>
  </si>
  <si>
    <t xml:space="preserve"> </t>
  </si>
  <si>
    <t>New International law konfranse</t>
  </si>
  <si>
    <t>Forskningasistanse</t>
  </si>
  <si>
    <t xml:space="preserve"> Overskudd er -</t>
  </si>
  <si>
    <t>Underskudd er +</t>
  </si>
  <si>
    <t>Investering</t>
  </si>
  <si>
    <t>Overført fra 2006</t>
  </si>
  <si>
    <t>Latin Amerika aktiviteter</t>
  </si>
  <si>
    <t>Andreas Føllestad</t>
  </si>
  <si>
    <t>Lena larsen</t>
  </si>
  <si>
    <t>Ny Stipendiat</t>
  </si>
  <si>
    <t>Heidi Lommel</t>
  </si>
  <si>
    <t>Kurs i MR</t>
  </si>
  <si>
    <t xml:space="preserve">Mastergrad </t>
  </si>
  <si>
    <t>Mastergradsundervisning</t>
  </si>
  <si>
    <t>Seminarer</t>
  </si>
  <si>
    <t>Velferdstiltak</t>
  </si>
  <si>
    <t xml:space="preserve">Kurs   </t>
  </si>
  <si>
    <t>Forskningsutvalget (FUU)</t>
  </si>
  <si>
    <t>Reisestøtte</t>
  </si>
  <si>
    <t xml:space="preserve">Kostnader </t>
  </si>
  <si>
    <t>Regnskap kostnader</t>
  </si>
  <si>
    <t>Resultat</t>
  </si>
  <si>
    <t>Budsjett 2007</t>
  </si>
  <si>
    <t>121208 172426/V10</t>
  </si>
  <si>
    <t>121260 177432/V10</t>
  </si>
  <si>
    <t>142746 176413/V10</t>
  </si>
  <si>
    <t>200392 Funksjonvu</t>
  </si>
  <si>
    <t>200433 534 Prof A</t>
  </si>
  <si>
    <t>200531 FROM WAR T</t>
  </si>
  <si>
    <t>200550 Kartleggin</t>
  </si>
  <si>
    <t>200571 NORAD RAMM</t>
  </si>
  <si>
    <t>200572 Vietnamesi</t>
  </si>
  <si>
    <t>200577 Nasjonal I</t>
  </si>
  <si>
    <t xml:space="preserve">420850 Statoil - </t>
  </si>
  <si>
    <t>Sum prosjektserie 42</t>
  </si>
  <si>
    <t>690218 IADB - Urf</t>
  </si>
  <si>
    <t>Totalt</t>
  </si>
  <si>
    <t>Ekstern finansierttvirksomhet ved SMR</t>
  </si>
  <si>
    <t>pr. 31.10.07</t>
  </si>
  <si>
    <t>pr 31.10.07</t>
  </si>
  <si>
    <t>kr. Mindre brukt</t>
  </si>
  <si>
    <t>Tertialrapport  pr.31.10.2007</t>
  </si>
  <si>
    <t>Resultat pr. 31.10.07</t>
  </si>
  <si>
    <t>204793 E-lærongsk</t>
  </si>
  <si>
    <t>211358 Etiopia De</t>
  </si>
  <si>
    <t>211368 Truth and</t>
  </si>
  <si>
    <t>460756 Fritt ord</t>
  </si>
  <si>
    <t>Budsj. kostn. H i år</t>
  </si>
  <si>
    <t>Resultat pr. 30.10.07</t>
  </si>
  <si>
    <t>Resultat pr 30.10.07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</si>
</sst>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_ ;_ &quot;kr&quot;\ * \-#,##0_ ;_ &quot;kr&quot;\ * &quot;-&quot;_ ;_ @_ "/>
    <numFmt numFmtId="168" formatCode="#,###,###,###,##0"/>
    <numFmt numFmtId="169" formatCode="0.0\ %"/>
  </numFmts>
  <fonts count="23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2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 style="medium"/>
    </border>
    <border>
      <left style="thin"/>
      <right style="thin"/>
      <top style="thin">
        <color indexed="12"/>
      </top>
      <bottom style="medium"/>
    </border>
    <border>
      <left style="thin"/>
      <right>
        <color indexed="63"/>
      </right>
      <top style="thin">
        <color indexed="12"/>
      </top>
      <bottom style="medium"/>
    </border>
    <border>
      <left>
        <color indexed="63"/>
      </left>
      <right style="thin"/>
      <top style="thin">
        <color indexed="12"/>
      </top>
      <bottom style="medium"/>
    </border>
    <border>
      <left>
        <color indexed="63"/>
      </left>
      <right style="medium"/>
      <top style="thin">
        <color indexed="12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21" applyFont="1" applyAlignment="1">
      <alignment/>
      <protection/>
    </xf>
    <xf numFmtId="0" fontId="6" fillId="0" borderId="0" xfId="21" applyFont="1">
      <alignment/>
      <protection/>
    </xf>
    <xf numFmtId="3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1" fillId="0" borderId="0" xfId="0" applyFont="1" applyAlignment="1">
      <alignment/>
    </xf>
    <xf numFmtId="0" fontId="6" fillId="0" borderId="1" xfId="21" applyFont="1" applyBorder="1">
      <alignment/>
      <protection/>
    </xf>
    <xf numFmtId="0" fontId="6" fillId="0" borderId="2" xfId="21" applyFont="1" applyBorder="1">
      <alignment/>
      <protection/>
    </xf>
    <xf numFmtId="0" fontId="8" fillId="0" borderId="1" xfId="21" applyFont="1" applyBorder="1">
      <alignment/>
      <protection/>
    </xf>
    <xf numFmtId="3" fontId="6" fillId="0" borderId="1" xfId="21" applyNumberFormat="1" applyFont="1" applyBorder="1">
      <alignment/>
      <protection/>
    </xf>
    <xf numFmtId="3" fontId="6" fillId="0" borderId="3" xfId="22" applyNumberFormat="1" applyFont="1" applyBorder="1" applyAlignment="1">
      <alignment/>
    </xf>
    <xf numFmtId="0" fontId="6" fillId="0" borderId="4" xfId="21" applyFont="1" applyBorder="1">
      <alignment/>
      <protection/>
    </xf>
    <xf numFmtId="3" fontId="6" fillId="0" borderId="4" xfId="21" applyNumberFormat="1" applyFont="1" applyBorder="1">
      <alignment/>
      <protection/>
    </xf>
    <xf numFmtId="3" fontId="6" fillId="0" borderId="5" xfId="21" applyNumberFormat="1" applyFont="1" applyBorder="1">
      <alignment/>
      <protection/>
    </xf>
    <xf numFmtId="3" fontId="6" fillId="0" borderId="4" xfId="22" applyNumberFormat="1" applyFont="1" applyBorder="1" applyAlignment="1">
      <alignment/>
    </xf>
    <xf numFmtId="0" fontId="6" fillId="0" borderId="0" xfId="21" applyFont="1" applyBorder="1">
      <alignment/>
      <protection/>
    </xf>
    <xf numFmtId="3" fontId="6" fillId="0" borderId="2" xfId="21" applyNumberFormat="1" applyFont="1" applyBorder="1">
      <alignment/>
      <protection/>
    </xf>
    <xf numFmtId="0" fontId="6" fillId="0" borderId="5" xfId="21" applyFont="1" applyBorder="1">
      <alignment/>
      <protection/>
    </xf>
    <xf numFmtId="0" fontId="8" fillId="0" borderId="6" xfId="21" applyFont="1" applyBorder="1">
      <alignment/>
      <protection/>
    </xf>
    <xf numFmtId="0" fontId="6" fillId="0" borderId="6" xfId="21" applyFont="1" applyBorder="1">
      <alignment/>
      <protection/>
    </xf>
    <xf numFmtId="3" fontId="6" fillId="0" borderId="6" xfId="21" applyNumberFormat="1" applyFont="1" applyBorder="1">
      <alignment/>
      <protection/>
    </xf>
    <xf numFmtId="3" fontId="6" fillId="0" borderId="6" xfId="22" applyNumberFormat="1" applyFont="1" applyBorder="1" applyAlignment="1">
      <alignment/>
    </xf>
    <xf numFmtId="0" fontId="6" fillId="0" borderId="5" xfId="21" applyFont="1" applyBorder="1" applyAlignment="1" quotePrefix="1">
      <alignment horizontal="right"/>
      <protection/>
    </xf>
    <xf numFmtId="3" fontId="6" fillId="0" borderId="5" xfId="22" applyNumberFormat="1" applyFont="1" applyBorder="1" applyAlignment="1">
      <alignment/>
    </xf>
    <xf numFmtId="0" fontId="7" fillId="0" borderId="7" xfId="21" applyFont="1" applyBorder="1">
      <alignment/>
      <protection/>
    </xf>
    <xf numFmtId="0" fontId="6" fillId="0" borderId="7" xfId="21" applyFont="1" applyBorder="1">
      <alignment/>
      <protection/>
    </xf>
    <xf numFmtId="3" fontId="6" fillId="0" borderId="7" xfId="21" applyNumberFormat="1" applyFont="1" applyBorder="1">
      <alignment/>
      <protection/>
    </xf>
    <xf numFmtId="0" fontId="8" fillId="0" borderId="2" xfId="21" applyFont="1" applyBorder="1">
      <alignment/>
      <protection/>
    </xf>
    <xf numFmtId="3" fontId="7" fillId="0" borderId="7" xfId="21" applyNumberFormat="1" applyFont="1" applyBorder="1">
      <alignment/>
      <protection/>
    </xf>
    <xf numFmtId="0" fontId="7" fillId="0" borderId="8" xfId="21" applyFont="1" applyBorder="1">
      <alignment/>
      <protection/>
    </xf>
    <xf numFmtId="0" fontId="6" fillId="0" borderId="8" xfId="21" applyFont="1" applyBorder="1">
      <alignment/>
      <protection/>
    </xf>
    <xf numFmtId="3" fontId="7" fillId="0" borderId="8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3" fontId="6" fillId="0" borderId="0" xfId="22" applyNumberFormat="1" applyFont="1" applyBorder="1" applyAlignment="1">
      <alignment/>
    </xf>
    <xf numFmtId="0" fontId="6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9" xfId="21" applyFont="1" applyBorder="1">
      <alignment/>
      <protection/>
    </xf>
    <xf numFmtId="0" fontId="6" fillId="0" borderId="9" xfId="21" applyFont="1" applyBorder="1">
      <alignment/>
      <protection/>
    </xf>
    <xf numFmtId="3" fontId="7" fillId="0" borderId="9" xfId="21" applyNumberFormat="1" applyFont="1" applyBorder="1">
      <alignment/>
      <protection/>
    </xf>
    <xf numFmtId="3" fontId="6" fillId="0" borderId="1" xfId="21" applyNumberFormat="1" applyFont="1" applyBorder="1" applyAlignment="1">
      <alignment horizontal="right"/>
      <protection/>
    </xf>
    <xf numFmtId="3" fontId="6" fillId="0" borderId="1" xfId="22" applyNumberFormat="1" applyFont="1" applyBorder="1" applyAlignment="1">
      <alignment/>
    </xf>
    <xf numFmtId="3" fontId="6" fillId="0" borderId="2" xfId="22" applyNumberFormat="1" applyFont="1" applyFill="1" applyBorder="1" applyAlignment="1">
      <alignment/>
    </xf>
    <xf numFmtId="3" fontId="6" fillId="0" borderId="7" xfId="22" applyNumberFormat="1" applyFont="1" applyBorder="1" applyAlignment="1">
      <alignment/>
    </xf>
    <xf numFmtId="0" fontId="7" fillId="0" borderId="10" xfId="21" applyFont="1" applyBorder="1">
      <alignment/>
      <protection/>
    </xf>
    <xf numFmtId="3" fontId="7" fillId="0" borderId="10" xfId="21" applyNumberFormat="1" applyFont="1" applyBorder="1">
      <alignment/>
      <protection/>
    </xf>
    <xf numFmtId="0" fontId="7" fillId="0" borderId="0" xfId="21" applyFont="1">
      <alignment/>
      <protection/>
    </xf>
    <xf numFmtId="3" fontId="7" fillId="0" borderId="0" xfId="21" applyNumberFormat="1" applyFont="1" applyBorder="1">
      <alignment/>
      <protection/>
    </xf>
    <xf numFmtId="3" fontId="6" fillId="0" borderId="0" xfId="22" applyNumberFormat="1" applyFont="1" applyBorder="1" applyAlignment="1">
      <alignment horizontal="left"/>
    </xf>
    <xf numFmtId="0" fontId="9" fillId="0" borderId="0" xfId="21" applyFont="1" applyAlignment="1">
      <alignment horizontal="right"/>
      <protection/>
    </xf>
    <xf numFmtId="3" fontId="7" fillId="0" borderId="0" xfId="21" applyNumberFormat="1" applyFont="1">
      <alignment/>
      <protection/>
    </xf>
    <xf numFmtId="3" fontId="10" fillId="0" borderId="0" xfId="21" applyNumberFormat="1" applyFont="1" applyBorder="1">
      <alignment/>
      <protection/>
    </xf>
    <xf numFmtId="0" fontId="11" fillId="0" borderId="0" xfId="21" applyFont="1">
      <alignment/>
      <protection/>
    </xf>
    <xf numFmtId="3" fontId="11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12" fillId="0" borderId="0" xfId="0" applyFont="1" applyAlignment="1">
      <alignment/>
    </xf>
    <xf numFmtId="0" fontId="7" fillId="0" borderId="1" xfId="21" applyFont="1" applyBorder="1" applyAlignment="1">
      <alignment horizontal="center"/>
      <protection/>
    </xf>
    <xf numFmtId="49" fontId="7" fillId="0" borderId="1" xfId="21" applyNumberFormat="1" applyFont="1" applyBorder="1" applyAlignment="1">
      <alignment horizontal="center"/>
      <protection/>
    </xf>
    <xf numFmtId="3" fontId="7" fillId="0" borderId="1" xfId="22" applyNumberFormat="1" applyFont="1" applyBorder="1" applyAlignment="1">
      <alignment horizontal="center"/>
    </xf>
    <xf numFmtId="49" fontId="7" fillId="0" borderId="2" xfId="21" applyNumberFormat="1" applyFont="1" applyBorder="1" applyAlignment="1">
      <alignment horizontal="center"/>
      <protection/>
    </xf>
    <xf numFmtId="49" fontId="7" fillId="0" borderId="11" xfId="21" applyNumberFormat="1" applyFont="1" applyBorder="1" applyAlignment="1">
      <alignment horizontal="center"/>
      <protection/>
    </xf>
    <xf numFmtId="0" fontId="6" fillId="0" borderId="3" xfId="21" applyFont="1" applyBorder="1">
      <alignment/>
      <protection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6" xfId="0" applyFont="1" applyFill="1" applyBorder="1" applyAlignment="1">
      <alignment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3" borderId="0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3" borderId="6" xfId="0" applyFont="1" applyFill="1" applyBorder="1" applyAlignment="1">
      <alignment/>
    </xf>
    <xf numFmtId="0" fontId="14" fillId="3" borderId="1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7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14" fillId="2" borderId="16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6" fillId="0" borderId="2" xfId="21" applyNumberFormat="1" applyFont="1" applyBorder="1" applyAlignment="1">
      <alignment/>
      <protection/>
    </xf>
    <xf numFmtId="0" fontId="7" fillId="0" borderId="9" xfId="21" applyFont="1" applyBorder="1" applyAlignment="1">
      <alignment horizontal="center"/>
      <protection/>
    </xf>
    <xf numFmtId="49" fontId="7" fillId="0" borderId="9" xfId="21" applyNumberFormat="1" applyFont="1" applyBorder="1" applyAlignment="1">
      <alignment horizontal="center"/>
      <protection/>
    </xf>
    <xf numFmtId="0" fontId="6" fillId="0" borderId="11" xfId="21" applyFont="1" applyBorder="1">
      <alignment/>
      <protection/>
    </xf>
    <xf numFmtId="0" fontId="6" fillId="0" borderId="18" xfId="21" applyFont="1" applyBorder="1">
      <alignment/>
      <protection/>
    </xf>
    <xf numFmtId="3" fontId="2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0" fontId="6" fillId="0" borderId="0" xfId="21" applyFont="1" applyAlignment="1">
      <alignment horizontal="center"/>
      <protection/>
    </xf>
    <xf numFmtId="0" fontId="6" fillId="0" borderId="19" xfId="21" applyFont="1" applyBorder="1">
      <alignment/>
      <protection/>
    </xf>
    <xf numFmtId="0" fontId="16" fillId="0" borderId="6" xfId="21" applyFont="1" applyBorder="1">
      <alignment/>
      <protection/>
    </xf>
    <xf numFmtId="9" fontId="6" fillId="0" borderId="0" xfId="21" applyNumberFormat="1" applyFont="1" applyAlignment="1">
      <alignment horizontal="center"/>
      <protection/>
    </xf>
    <xf numFmtId="10" fontId="6" fillId="0" borderId="0" xfId="21" applyNumberFormat="1" applyFont="1" applyAlignment="1">
      <alignment horizontal="center"/>
      <protection/>
    </xf>
    <xf numFmtId="0" fontId="2" fillId="0" borderId="19" xfId="0" applyFont="1" applyBorder="1" applyAlignment="1">
      <alignment/>
    </xf>
    <xf numFmtId="0" fontId="18" fillId="2" borderId="20" xfId="0" applyFont="1" applyFill="1" applyBorder="1" applyAlignment="1">
      <alignment horizontal="center" vertical="top"/>
    </xf>
    <xf numFmtId="0" fontId="18" fillId="2" borderId="18" xfId="0" applyFont="1" applyFill="1" applyBorder="1" applyAlignment="1">
      <alignment horizontal="center" vertical="top"/>
    </xf>
    <xf numFmtId="0" fontId="18" fillId="2" borderId="21" xfId="0" applyFont="1" applyFill="1" applyBorder="1" applyAlignment="1">
      <alignment horizontal="center" vertical="top"/>
    </xf>
    <xf numFmtId="0" fontId="18" fillId="2" borderId="17" xfId="0" applyFont="1" applyFill="1" applyBorder="1" applyAlignment="1">
      <alignment horizontal="center" vertical="top"/>
    </xf>
    <xf numFmtId="14" fontId="18" fillId="2" borderId="9" xfId="0" applyNumberFormat="1" applyFont="1" applyFill="1" applyBorder="1" applyAlignment="1">
      <alignment horizontal="center" vertical="top"/>
    </xf>
    <xf numFmtId="0" fontId="18" fillId="2" borderId="9" xfId="0" applyFont="1" applyFill="1" applyBorder="1" applyAlignment="1">
      <alignment horizontal="center" vertical="top"/>
    </xf>
    <xf numFmtId="14" fontId="18" fillId="2" borderId="22" xfId="0" applyNumberFormat="1" applyFont="1" applyFill="1" applyBorder="1" applyAlignment="1">
      <alignment horizontal="center" vertical="top"/>
    </xf>
    <xf numFmtId="0" fontId="17" fillId="2" borderId="23" xfId="0" applyFont="1" applyFill="1" applyBorder="1" applyAlignment="1">
      <alignment horizontal="right" vertical="top"/>
    </xf>
    <xf numFmtId="0" fontId="17" fillId="2" borderId="24" xfId="0" applyFont="1" applyFill="1" applyBorder="1" applyAlignment="1">
      <alignment horizontal="right" vertical="top"/>
    </xf>
    <xf numFmtId="0" fontId="17" fillId="2" borderId="25" xfId="0" applyFont="1" applyFill="1" applyBorder="1" applyAlignment="1">
      <alignment horizontal="right" vertical="top"/>
    </xf>
    <xf numFmtId="168" fontId="17" fillId="3" borderId="26" xfId="0" applyNumberFormat="1" applyFont="1" applyFill="1" applyBorder="1" applyAlignment="1">
      <alignment horizontal="right" vertical="top"/>
    </xf>
    <xf numFmtId="168" fontId="17" fillId="3" borderId="27" xfId="0" applyNumberFormat="1" applyFont="1" applyFill="1" applyBorder="1" applyAlignment="1">
      <alignment horizontal="right" vertical="top"/>
    </xf>
    <xf numFmtId="168" fontId="17" fillId="3" borderId="28" xfId="0" applyNumberFormat="1" applyFont="1" applyFill="1" applyBorder="1" applyAlignment="1">
      <alignment horizontal="right" vertical="top"/>
    </xf>
    <xf numFmtId="168" fontId="18" fillId="4" borderId="26" xfId="0" applyNumberFormat="1" applyFont="1" applyFill="1" applyBorder="1" applyAlignment="1">
      <alignment horizontal="right" vertical="center"/>
    </xf>
    <xf numFmtId="168" fontId="18" fillId="4" borderId="27" xfId="0" applyNumberFormat="1" applyFont="1" applyFill="1" applyBorder="1" applyAlignment="1">
      <alignment horizontal="right" vertical="center"/>
    </xf>
    <xf numFmtId="168" fontId="18" fillId="4" borderId="28" xfId="0" applyNumberFormat="1" applyFont="1" applyFill="1" applyBorder="1" applyAlignment="1">
      <alignment horizontal="right" vertical="center"/>
    </xf>
    <xf numFmtId="168" fontId="18" fillId="3" borderId="27" xfId="0" applyNumberFormat="1" applyFont="1" applyFill="1" applyBorder="1" applyAlignment="1">
      <alignment horizontal="right" vertical="center"/>
    </xf>
    <xf numFmtId="168" fontId="17" fillId="3" borderId="29" xfId="0" applyNumberFormat="1" applyFont="1" applyFill="1" applyBorder="1" applyAlignment="1">
      <alignment horizontal="right" vertical="top"/>
    </xf>
    <xf numFmtId="168" fontId="17" fillId="3" borderId="30" xfId="0" applyNumberFormat="1" applyFont="1" applyFill="1" applyBorder="1" applyAlignment="1">
      <alignment horizontal="right" vertical="top"/>
    </xf>
    <xf numFmtId="168" fontId="18" fillId="4" borderId="31" xfId="0" applyNumberFormat="1" applyFont="1" applyFill="1" applyBorder="1" applyAlignment="1">
      <alignment horizontal="right" vertical="center"/>
    </xf>
    <xf numFmtId="168" fontId="18" fillId="4" borderId="32" xfId="0" applyNumberFormat="1" applyFont="1" applyFill="1" applyBorder="1" applyAlignment="1">
      <alignment horizontal="right" vertical="center"/>
    </xf>
    <xf numFmtId="168" fontId="18" fillId="4" borderId="33" xfId="0" applyNumberFormat="1" applyFont="1" applyFill="1" applyBorder="1" applyAlignment="1">
      <alignment horizontal="right" vertical="center"/>
    </xf>
    <xf numFmtId="168" fontId="18" fillId="4" borderId="34" xfId="0" applyNumberFormat="1" applyFont="1" applyFill="1" applyBorder="1" applyAlignment="1">
      <alignment horizontal="right" vertical="center"/>
    </xf>
    <xf numFmtId="168" fontId="18" fillId="4" borderId="35" xfId="0" applyNumberFormat="1" applyFont="1" applyFill="1" applyBorder="1" applyAlignment="1">
      <alignment horizontal="right" vertical="center"/>
    </xf>
    <xf numFmtId="168" fontId="18" fillId="2" borderId="36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68" fontId="18" fillId="4" borderId="6" xfId="0" applyNumberFormat="1" applyFont="1" applyFill="1" applyBorder="1" applyAlignment="1">
      <alignment horizontal="right" vertical="center"/>
    </xf>
    <xf numFmtId="14" fontId="17" fillId="2" borderId="24" xfId="0" applyNumberFormat="1" applyFont="1" applyFill="1" applyBorder="1" applyAlignment="1">
      <alignment horizontal="right" vertical="top"/>
    </xf>
    <xf numFmtId="0" fontId="18" fillId="2" borderId="18" xfId="0" applyFont="1" applyFill="1" applyBorder="1" applyAlignment="1">
      <alignment horizontal="left" vertical="top"/>
    </xf>
    <xf numFmtId="0" fontId="19" fillId="2" borderId="18" xfId="0" applyFont="1" applyFill="1" applyBorder="1" applyAlignment="1">
      <alignment horizontal="left" vertical="top"/>
    </xf>
    <xf numFmtId="0" fontId="20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1" fillId="0" borderId="37" xfId="0" applyFont="1" applyFill="1" applyBorder="1" applyAlignment="1">
      <alignment horizontal="right" vertical="top"/>
    </xf>
    <xf numFmtId="0" fontId="1" fillId="0" borderId="38" xfId="0" applyFont="1" applyFill="1" applyBorder="1" applyAlignment="1">
      <alignment horizontal="right" vertical="top"/>
    </xf>
    <xf numFmtId="0" fontId="21" fillId="0" borderId="39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left" vertical="center"/>
    </xf>
    <xf numFmtId="0" fontId="21" fillId="0" borderId="41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3" fontId="6" fillId="0" borderId="0" xfId="21" applyNumberFormat="1" applyFont="1" applyAlignment="1">
      <alignment horizontal="center"/>
      <protection/>
    </xf>
    <xf numFmtId="168" fontId="0" fillId="0" borderId="0" xfId="0" applyNumberFormat="1" applyAlignment="1">
      <alignment/>
    </xf>
    <xf numFmtId="168" fontId="22" fillId="2" borderId="36" xfId="0" applyNumberFormat="1" applyFont="1" applyFill="1" applyBorder="1" applyAlignment="1">
      <alignment horizontal="right" vertical="top"/>
    </xf>
    <xf numFmtId="14" fontId="14" fillId="2" borderId="14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14" fontId="14" fillId="2" borderId="12" xfId="0" applyNumberFormat="1" applyFont="1" applyFill="1" applyBorder="1" applyAlignment="1">
      <alignment horizontal="center"/>
    </xf>
    <xf numFmtId="14" fontId="14" fillId="2" borderId="13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140625" style="66" customWidth="1"/>
    <col min="2" max="2" width="14.28125" style="66" customWidth="1"/>
    <col min="3" max="4" width="12.7109375" style="66" customWidth="1"/>
    <col min="5" max="5" width="13.8515625" style="89" bestFit="1" customWidth="1"/>
    <col min="6" max="6" width="9.140625" style="66" customWidth="1"/>
    <col min="7" max="7" width="9.8515625" style="66" bestFit="1" customWidth="1"/>
    <col min="8" max="16384" width="9.140625" style="66" customWidth="1"/>
  </cols>
  <sheetData>
    <row r="1" spans="1:5" s="62" customFormat="1" ht="18.75">
      <c r="A1" s="61" t="s">
        <v>141</v>
      </c>
      <c r="B1" s="61"/>
      <c r="E1" s="87"/>
    </row>
    <row r="2" spans="1:5" s="62" customFormat="1" ht="18.75">
      <c r="A2" s="61"/>
      <c r="B2" s="61"/>
      <c r="E2" s="87"/>
    </row>
    <row r="3" spans="1:5" s="63" customFormat="1" ht="15.75">
      <c r="A3" s="63" t="s">
        <v>44</v>
      </c>
      <c r="E3" s="88"/>
    </row>
    <row r="4" spans="1:5" ht="12.75">
      <c r="A4" s="108"/>
      <c r="B4" s="81" t="s">
        <v>0</v>
      </c>
      <c r="C4" s="78" t="s">
        <v>0</v>
      </c>
      <c r="D4" s="65" t="s">
        <v>14</v>
      </c>
      <c r="E4" s="94"/>
    </row>
    <row r="5" spans="1:5" ht="12.75">
      <c r="A5" s="67"/>
      <c r="B5" s="82">
        <v>2007</v>
      </c>
      <c r="C5" s="159">
        <v>39386</v>
      </c>
      <c r="D5" s="160"/>
      <c r="E5" s="94"/>
    </row>
    <row r="6" spans="1:5" ht="12.75">
      <c r="A6" s="79" t="s">
        <v>45</v>
      </c>
      <c r="B6" s="80"/>
      <c r="C6" s="80"/>
      <c r="D6" s="93"/>
      <c r="E6" s="91"/>
    </row>
    <row r="7" spans="1:6" ht="12.75">
      <c r="A7" s="72" t="s">
        <v>52</v>
      </c>
      <c r="B7" s="71">
        <v>-9460335</v>
      </c>
      <c r="C7" s="71">
        <v>-7668650</v>
      </c>
      <c r="D7" s="71">
        <v>-7746023</v>
      </c>
      <c r="E7" s="91"/>
      <c r="F7" s="66" t="s">
        <v>99</v>
      </c>
    </row>
    <row r="8" spans="1:6" ht="12.75">
      <c r="A8" s="72" t="s">
        <v>53</v>
      </c>
      <c r="B8" s="71">
        <v>-8992643</v>
      </c>
      <c r="C8" s="71">
        <v>-7583311</v>
      </c>
      <c r="D8" s="71">
        <v>-8450015</v>
      </c>
      <c r="E8" s="91"/>
      <c r="F8" s="66" t="s">
        <v>99</v>
      </c>
    </row>
    <row r="9" spans="1:6" ht="12.75">
      <c r="A9" s="72" t="s">
        <v>54</v>
      </c>
      <c r="B9" s="71">
        <v>0</v>
      </c>
      <c r="C9" s="71">
        <v>0</v>
      </c>
      <c r="D9" s="71">
        <v>-245153</v>
      </c>
      <c r="E9" s="91"/>
      <c r="F9" s="66" t="s">
        <v>99</v>
      </c>
    </row>
    <row r="10" spans="1:5" ht="12.75">
      <c r="A10" s="72" t="s">
        <v>105</v>
      </c>
      <c r="B10" s="71">
        <v>-1915586</v>
      </c>
      <c r="C10" s="71">
        <v>-1915586</v>
      </c>
      <c r="D10" s="71">
        <v>-1915586</v>
      </c>
      <c r="E10" s="91"/>
    </row>
    <row r="11" spans="1:5" ht="12.75">
      <c r="A11" s="70" t="s">
        <v>55</v>
      </c>
      <c r="B11" s="73">
        <f>SUM(B7:B10)</f>
        <v>-20368564</v>
      </c>
      <c r="C11" s="73">
        <f>SUM(C7:C10)</f>
        <v>-17167547</v>
      </c>
      <c r="D11" s="73">
        <f>SUM(D7:D10)</f>
        <v>-18356777</v>
      </c>
      <c r="E11" s="92" t="s">
        <v>99</v>
      </c>
    </row>
    <row r="12" spans="1:5" ht="12.75">
      <c r="A12" s="70" t="s">
        <v>46</v>
      </c>
      <c r="B12" s="73" t="s">
        <v>99</v>
      </c>
      <c r="C12" s="71" t="s">
        <v>99</v>
      </c>
      <c r="D12" s="71" t="s">
        <v>99</v>
      </c>
      <c r="E12" s="91"/>
    </row>
    <row r="13" spans="1:5" ht="12.75">
      <c r="A13" s="72" t="s">
        <v>47</v>
      </c>
      <c r="B13" s="71">
        <v>12338013</v>
      </c>
      <c r="C13" s="71">
        <v>9961204</v>
      </c>
      <c r="D13" s="71">
        <v>9984302</v>
      </c>
      <c r="E13" s="91"/>
    </row>
    <row r="14" spans="1:6" ht="12.75">
      <c r="A14" s="72" t="s">
        <v>48</v>
      </c>
      <c r="B14" s="71">
        <v>7785420</v>
      </c>
      <c r="C14" s="71">
        <v>6557140</v>
      </c>
      <c r="D14" s="71">
        <v>5153378</v>
      </c>
      <c r="E14" s="91"/>
      <c r="F14" s="66" t="s">
        <v>99</v>
      </c>
    </row>
    <row r="15" spans="1:5" ht="12.75">
      <c r="A15" s="72" t="s">
        <v>104</v>
      </c>
      <c r="B15" s="71">
        <v>380000</v>
      </c>
      <c r="C15" s="71">
        <v>200000</v>
      </c>
      <c r="D15" s="71">
        <v>423407</v>
      </c>
      <c r="E15" s="91"/>
    </row>
    <row r="16" spans="1:5" ht="12.75">
      <c r="A16" s="72" t="s">
        <v>49</v>
      </c>
      <c r="B16" s="71"/>
      <c r="C16" s="71"/>
      <c r="D16" s="71">
        <v>-102318</v>
      </c>
      <c r="E16" s="91"/>
    </row>
    <row r="17" spans="1:7" ht="13.5" thickBot="1">
      <c r="A17" s="85" t="s">
        <v>13</v>
      </c>
      <c r="B17" s="86">
        <f>SUM(B13:B16)</f>
        <v>20503433</v>
      </c>
      <c r="C17" s="86">
        <f>SUM(C13:C16)</f>
        <v>16718344</v>
      </c>
      <c r="D17" s="86">
        <f>SUM(D13:D16)</f>
        <v>15458769</v>
      </c>
      <c r="E17" s="92" t="s">
        <v>99</v>
      </c>
      <c r="F17" s="66" t="s">
        <v>99</v>
      </c>
      <c r="G17" s="86" t="s">
        <v>99</v>
      </c>
    </row>
    <row r="18" spans="1:5" ht="12.75">
      <c r="A18" s="83" t="s">
        <v>142</v>
      </c>
      <c r="B18" s="84">
        <f>SUM(B11+B17)</f>
        <v>134869</v>
      </c>
      <c r="C18" s="84">
        <f>SUM(C11+C17)</f>
        <v>-449203</v>
      </c>
      <c r="D18" s="84">
        <f>SUM(D11+D17)</f>
        <v>-2898008</v>
      </c>
      <c r="E18" s="91"/>
    </row>
    <row r="19" spans="1:7" ht="12.75">
      <c r="A19" s="74"/>
      <c r="B19" s="74"/>
      <c r="E19" s="91"/>
      <c r="G19" s="107"/>
    </row>
    <row r="20" spans="1:5" ht="15.75">
      <c r="A20" s="63" t="s">
        <v>50</v>
      </c>
      <c r="B20" s="63"/>
      <c r="E20" s="91"/>
    </row>
    <row r="21" spans="1:5" ht="12.75">
      <c r="A21" s="64"/>
      <c r="B21" s="78" t="s">
        <v>0</v>
      </c>
      <c r="C21" s="157">
        <v>39386</v>
      </c>
      <c r="D21" s="158"/>
      <c r="E21" s="91"/>
    </row>
    <row r="22" spans="1:5" ht="12.75">
      <c r="A22" s="67"/>
      <c r="B22" s="68">
        <v>2007</v>
      </c>
      <c r="C22" s="68" t="s">
        <v>0</v>
      </c>
      <c r="D22" s="69" t="s">
        <v>14</v>
      </c>
      <c r="E22" s="91"/>
    </row>
    <row r="23" spans="1:7" ht="12.75">
      <c r="A23" s="70" t="s">
        <v>45</v>
      </c>
      <c r="B23" s="73"/>
      <c r="C23" s="73"/>
      <c r="D23" s="73"/>
      <c r="E23" s="91"/>
      <c r="G23" s="76"/>
    </row>
    <row r="24" spans="1:7" ht="12.75">
      <c r="A24" s="72" t="s">
        <v>56</v>
      </c>
      <c r="B24" s="71">
        <v>-50755554</v>
      </c>
      <c r="C24" s="71">
        <v>-53185434</v>
      </c>
      <c r="D24" s="71">
        <v>-59312533</v>
      </c>
      <c r="E24" s="91"/>
      <c r="G24" s="76"/>
    </row>
    <row r="25" spans="1:7" ht="12.75">
      <c r="A25" s="72" t="s">
        <v>105</v>
      </c>
      <c r="B25" s="71">
        <v>-10311684</v>
      </c>
      <c r="C25" s="71">
        <v>0</v>
      </c>
      <c r="D25" s="71">
        <v>0</v>
      </c>
      <c r="E25" s="91"/>
      <c r="G25" s="76"/>
    </row>
    <row r="26" spans="1:7" ht="12.75">
      <c r="A26" s="70" t="s">
        <v>55</v>
      </c>
      <c r="B26" s="73">
        <f>SUM(B24:B25)</f>
        <v>-61067238</v>
      </c>
      <c r="C26" s="73">
        <f>SUM(C24:C25)</f>
        <v>-53185434</v>
      </c>
      <c r="D26" s="73">
        <f>SUM(D24:D25)</f>
        <v>-59312533</v>
      </c>
      <c r="E26" s="92"/>
      <c r="G26" s="76"/>
    </row>
    <row r="27" spans="1:7" ht="12.75">
      <c r="A27" s="70" t="s">
        <v>46</v>
      </c>
      <c r="B27" s="70"/>
      <c r="C27" s="71"/>
      <c r="D27" s="71"/>
      <c r="E27" s="91"/>
      <c r="G27" s="77"/>
    </row>
    <row r="28" spans="1:7" ht="12.75">
      <c r="A28" s="72" t="s">
        <v>47</v>
      </c>
      <c r="B28" s="71">
        <v>20324799</v>
      </c>
      <c r="C28" s="71">
        <v>13304599</v>
      </c>
      <c r="D28" s="71">
        <v>17441591</v>
      </c>
      <c r="E28" s="91"/>
      <c r="G28" s="77"/>
    </row>
    <row r="29" spans="1:5" ht="12.75">
      <c r="A29" s="72" t="s">
        <v>48</v>
      </c>
      <c r="B29" s="71">
        <v>38500638</v>
      </c>
      <c r="C29" s="71">
        <v>28940646</v>
      </c>
      <c r="D29" s="71">
        <v>25328482</v>
      </c>
      <c r="E29" s="91"/>
    </row>
    <row r="30" spans="1:5" ht="12.75">
      <c r="A30" s="72" t="s">
        <v>49</v>
      </c>
      <c r="B30" s="71" t="s">
        <v>99</v>
      </c>
      <c r="C30" s="71"/>
      <c r="D30" s="71">
        <v>103773</v>
      </c>
      <c r="E30" s="91"/>
    </row>
    <row r="31" spans="1:5" ht="13.5" thickBot="1">
      <c r="A31" s="114"/>
      <c r="B31" s="86">
        <f>B28+B29</f>
        <v>58825437</v>
      </c>
      <c r="C31" s="86">
        <f>C28+C29+C30</f>
        <v>42245245</v>
      </c>
      <c r="D31" s="86">
        <f>D28+D29+D30</f>
        <v>42873846</v>
      </c>
      <c r="E31" s="92"/>
    </row>
    <row r="32" spans="1:5" ht="12.75">
      <c r="A32" s="83" t="s">
        <v>148</v>
      </c>
      <c r="B32" s="84">
        <f>B26+B31</f>
        <v>-2241801</v>
      </c>
      <c r="C32" s="84">
        <f>C26+C31</f>
        <v>-10940189</v>
      </c>
      <c r="D32" s="84">
        <f>D26+D31</f>
        <v>-16438687</v>
      </c>
      <c r="E32" s="91"/>
    </row>
    <row r="33" spans="1:2" ht="12.75">
      <c r="A33" s="74"/>
      <c r="B33" s="74"/>
    </row>
    <row r="34" spans="1:5" s="75" customFormat="1" ht="15.75">
      <c r="A34" s="63" t="s">
        <v>51</v>
      </c>
      <c r="B34" s="63"/>
      <c r="E34" s="90"/>
    </row>
    <row r="35" spans="1:4" ht="12.75">
      <c r="A35" s="64"/>
      <c r="B35" s="78" t="s">
        <v>0</v>
      </c>
      <c r="C35" s="157">
        <v>39325</v>
      </c>
      <c r="D35" s="158"/>
    </row>
    <row r="36" spans="1:4" ht="12.75">
      <c r="A36" s="67"/>
      <c r="B36" s="96">
        <v>2007</v>
      </c>
      <c r="C36" s="96" t="s">
        <v>0</v>
      </c>
      <c r="D36" s="97" t="s">
        <v>14</v>
      </c>
    </row>
    <row r="37" spans="1:4" ht="12.75">
      <c r="A37" s="95" t="s">
        <v>93</v>
      </c>
      <c r="B37" s="71">
        <f>B18</f>
        <v>134869</v>
      </c>
      <c r="C37" s="71">
        <f>C18</f>
        <v>-449203</v>
      </c>
      <c r="D37" s="98">
        <f>D18</f>
        <v>-2898008</v>
      </c>
    </row>
    <row r="38" spans="1:4" ht="13.5" thickBot="1">
      <c r="A38" s="99" t="s">
        <v>94</v>
      </c>
      <c r="B38" s="100">
        <f>B32</f>
        <v>-2241801</v>
      </c>
      <c r="C38" s="100">
        <f>C32</f>
        <v>-10940189</v>
      </c>
      <c r="D38" s="101">
        <f>D32</f>
        <v>-16438687</v>
      </c>
    </row>
    <row r="39" spans="1:4" ht="12.75">
      <c r="A39" s="83" t="s">
        <v>149</v>
      </c>
      <c r="B39" s="84">
        <f>SUM(B36:B38)</f>
        <v>-2104925</v>
      </c>
      <c r="C39" s="84">
        <f>SUM(C36:C38)</f>
        <v>-11389392</v>
      </c>
      <c r="D39" s="84">
        <f>SUM(D36:D38)</f>
        <v>-19336695</v>
      </c>
    </row>
    <row r="40" ht="12.75">
      <c r="B40" s="107" t="s">
        <v>99</v>
      </c>
    </row>
  </sheetData>
  <mergeCells count="3">
    <mergeCell ref="C21:D21"/>
    <mergeCell ref="C35:D35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7"/>
  <sheetViews>
    <sheetView workbookViewId="0" topLeftCell="A1">
      <pane ySplit="3" topLeftCell="BM4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9.140625" style="5" customWidth="1"/>
    <col min="2" max="2" width="30.7109375" style="5" customWidth="1"/>
    <col min="3" max="3" width="15.7109375" style="5" customWidth="1"/>
    <col min="4" max="4" width="15.421875" style="5" customWidth="1"/>
    <col min="5" max="5" width="14.28125" style="5" customWidth="1"/>
    <col min="6" max="16384" width="9.140625" style="5" customWidth="1"/>
  </cols>
  <sheetData>
    <row r="1" spans="1:18" s="54" customFormat="1" ht="18.75">
      <c r="A1" s="1" t="s">
        <v>29</v>
      </c>
      <c r="B1" s="51"/>
      <c r="C1" s="51"/>
      <c r="D1" s="52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1.25">
      <c r="A2" s="6"/>
      <c r="B2" s="6"/>
      <c r="C2" s="55" t="s">
        <v>32</v>
      </c>
      <c r="D2" s="56" t="s">
        <v>0</v>
      </c>
      <c r="E2" s="57" t="s">
        <v>14</v>
      </c>
      <c r="F2" s="109" t="s">
        <v>99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" thickBot="1">
      <c r="A3" s="36" t="s">
        <v>2</v>
      </c>
      <c r="B3" s="37"/>
      <c r="C3" s="103">
        <v>2007</v>
      </c>
      <c r="D3" s="104" t="s">
        <v>138</v>
      </c>
      <c r="E3" s="104" t="s">
        <v>139</v>
      </c>
      <c r="F3" s="10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1.25">
      <c r="A4" s="106">
        <v>0</v>
      </c>
      <c r="B4" s="105" t="s">
        <v>43</v>
      </c>
      <c r="C4" s="102" t="s">
        <v>99</v>
      </c>
      <c r="D4" s="58"/>
      <c r="E4" s="59"/>
      <c r="F4" s="10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1.25">
      <c r="A5" s="8" t="s">
        <v>1</v>
      </c>
      <c r="B5" s="60"/>
      <c r="C5" s="6"/>
      <c r="D5" s="9"/>
      <c r="E5" s="10"/>
      <c r="F5" s="10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1.25">
      <c r="A6" s="6">
        <v>100000</v>
      </c>
      <c r="B6" s="60" t="s">
        <v>100</v>
      </c>
      <c r="C6" s="60"/>
      <c r="D6" s="9"/>
      <c r="E6" s="10">
        <v>1816</v>
      </c>
      <c r="F6" s="10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1.25">
      <c r="A7" s="17">
        <v>100003</v>
      </c>
      <c r="B7" s="11" t="s">
        <v>117</v>
      </c>
      <c r="C7" s="12">
        <v>354463</v>
      </c>
      <c r="D7" s="13">
        <v>294817</v>
      </c>
      <c r="E7" s="14">
        <v>164630</v>
      </c>
      <c r="F7" s="109"/>
      <c r="G7" s="4" t="s">
        <v>99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1.25">
      <c r="A8" s="17">
        <v>100005</v>
      </c>
      <c r="B8" s="11" t="s">
        <v>118</v>
      </c>
      <c r="C8" s="12"/>
      <c r="D8" s="13"/>
      <c r="E8" s="14">
        <v>21945</v>
      </c>
      <c r="F8" s="10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1.25">
      <c r="A9" s="17">
        <v>100006</v>
      </c>
      <c r="B9" s="11" t="s">
        <v>101</v>
      </c>
      <c r="C9" s="12">
        <v>684783</v>
      </c>
      <c r="D9" s="13">
        <v>560277</v>
      </c>
      <c r="E9" s="14">
        <v>152956</v>
      </c>
      <c r="F9" s="10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1.25">
      <c r="A10" s="17">
        <v>101000</v>
      </c>
      <c r="B10" s="11" t="s">
        <v>33</v>
      </c>
      <c r="C10" s="12" t="s">
        <v>99</v>
      </c>
      <c r="D10" s="13" t="s">
        <v>99</v>
      </c>
      <c r="E10" s="14">
        <v>24142</v>
      </c>
      <c r="F10" s="10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1.25">
      <c r="A11" s="17">
        <v>100035</v>
      </c>
      <c r="B11" s="11" t="s">
        <v>34</v>
      </c>
      <c r="C11" s="13">
        <v>370000</v>
      </c>
      <c r="D11" s="13">
        <v>370000</v>
      </c>
      <c r="E11" s="23">
        <v>291743</v>
      </c>
      <c r="F11" s="10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1.25">
      <c r="A12" s="17">
        <v>100038</v>
      </c>
      <c r="B12" s="11" t="s">
        <v>35</v>
      </c>
      <c r="C12" s="13">
        <v>207000</v>
      </c>
      <c r="D12" s="13">
        <v>167000</v>
      </c>
      <c r="E12" s="23">
        <v>57615</v>
      </c>
      <c r="F12" s="10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1.25">
      <c r="A13" s="17">
        <v>120000</v>
      </c>
      <c r="B13" s="11" t="s">
        <v>36</v>
      </c>
      <c r="C13" s="13">
        <v>500000</v>
      </c>
      <c r="D13" s="13">
        <v>300000</v>
      </c>
      <c r="E13" s="13">
        <v>41085</v>
      </c>
      <c r="F13" s="10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1.25">
      <c r="A14" s="17">
        <v>120157</v>
      </c>
      <c r="B14" s="11" t="s">
        <v>106</v>
      </c>
      <c r="C14" s="13" t="s">
        <v>99</v>
      </c>
      <c r="D14" s="13"/>
      <c r="E14" s="13">
        <v>-216290</v>
      </c>
      <c r="F14" s="109" t="s">
        <v>99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1.25">
      <c r="A15" s="17">
        <v>350561</v>
      </c>
      <c r="B15" s="11" t="s">
        <v>107</v>
      </c>
      <c r="C15" s="13"/>
      <c r="D15" s="13"/>
      <c r="E15" s="13">
        <v>-77212</v>
      </c>
      <c r="F15" s="109" t="s">
        <v>99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" thickBot="1">
      <c r="A16" s="25">
        <v>352128</v>
      </c>
      <c r="B16" s="110" t="s">
        <v>108</v>
      </c>
      <c r="C16" s="26" t="s">
        <v>99</v>
      </c>
      <c r="D16" s="26" t="s">
        <v>99</v>
      </c>
      <c r="E16" s="26">
        <v>15450</v>
      </c>
      <c r="F16" s="10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" thickBot="1">
      <c r="A17" s="36" t="s">
        <v>3</v>
      </c>
      <c r="B17" s="37"/>
      <c r="C17" s="38">
        <v>2116246</v>
      </c>
      <c r="D17" s="38">
        <f>SUM(D7+D9+D11+D12+D13+H34)</f>
        <v>1692094</v>
      </c>
      <c r="E17" s="38">
        <f>SUM(E6:E16)</f>
        <v>477880</v>
      </c>
      <c r="F17" s="112" t="s">
        <v>99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1.25">
      <c r="A18" s="18" t="s">
        <v>4</v>
      </c>
      <c r="B18" s="19"/>
      <c r="C18" s="20" t="s">
        <v>99</v>
      </c>
      <c r="D18" s="20" t="s">
        <v>99</v>
      </c>
      <c r="E18" s="21"/>
      <c r="F18" s="10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1.25">
      <c r="A19" s="111">
        <v>400014</v>
      </c>
      <c r="B19" s="19" t="s">
        <v>109</v>
      </c>
      <c r="C19" s="20"/>
      <c r="D19" s="20"/>
      <c r="E19" s="21">
        <v>367480</v>
      </c>
      <c r="F19" s="1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1.25">
      <c r="A20" s="22">
        <v>410000</v>
      </c>
      <c r="B20" s="17" t="s">
        <v>15</v>
      </c>
      <c r="C20" s="13">
        <v>911638</v>
      </c>
      <c r="D20" s="13">
        <v>745886</v>
      </c>
      <c r="E20" s="23">
        <v>670625</v>
      </c>
      <c r="F20" s="10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1.25">
      <c r="A21" s="6">
        <v>410065</v>
      </c>
      <c r="B21" s="6" t="s">
        <v>110</v>
      </c>
      <c r="C21" s="9">
        <v>30000</v>
      </c>
      <c r="D21" s="9">
        <v>18000</v>
      </c>
      <c r="E21" s="40">
        <v>14190</v>
      </c>
      <c r="F21" s="10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" thickBot="1">
      <c r="A22" s="24" t="s">
        <v>5</v>
      </c>
      <c r="B22" s="25"/>
      <c r="C22" s="28">
        <f>SUM(C20:C21)</f>
        <v>941638</v>
      </c>
      <c r="D22" s="28">
        <f>SUM(D20:D21)</f>
        <v>763886</v>
      </c>
      <c r="E22" s="28">
        <f>SUM(E19:E21)</f>
        <v>1052295</v>
      </c>
      <c r="F22" s="112" t="s">
        <v>99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1.25">
      <c r="A23" s="27" t="s">
        <v>17</v>
      </c>
      <c r="B23" s="7"/>
      <c r="C23" s="16" t="s">
        <v>99</v>
      </c>
      <c r="D23" s="16"/>
      <c r="E23" s="16"/>
      <c r="F23" s="10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1.25">
      <c r="A24" s="19">
        <v>500000</v>
      </c>
      <c r="B24" s="19" t="s">
        <v>31</v>
      </c>
      <c r="C24" s="20">
        <v>146000</v>
      </c>
      <c r="D24" s="20">
        <v>139000</v>
      </c>
      <c r="E24" s="20">
        <v>9318</v>
      </c>
      <c r="F24" s="10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1.25">
      <c r="A25" s="7">
        <v>540000</v>
      </c>
      <c r="B25" s="7" t="s">
        <v>111</v>
      </c>
      <c r="C25" s="16"/>
      <c r="D25" s="16"/>
      <c r="E25" s="16">
        <v>-155699</v>
      </c>
      <c r="F25" s="10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" thickBot="1">
      <c r="A26" s="24" t="s">
        <v>30</v>
      </c>
      <c r="B26" s="24"/>
      <c r="C26" s="28">
        <f>SUM(C24)</f>
        <v>146000</v>
      </c>
      <c r="D26" s="28">
        <f>SUM(D24)</f>
        <v>139000</v>
      </c>
      <c r="E26" s="28">
        <f>SUM(E24:E25)</f>
        <v>-146381</v>
      </c>
      <c r="F26" s="113" t="s">
        <v>99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1.25">
      <c r="A27" s="18" t="s">
        <v>16</v>
      </c>
      <c r="B27" s="19"/>
      <c r="C27" s="19"/>
      <c r="D27" s="20"/>
      <c r="E27" s="21"/>
      <c r="F27" s="10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1.25">
      <c r="A28" s="17">
        <v>612000</v>
      </c>
      <c r="B28" s="17" t="s">
        <v>113</v>
      </c>
      <c r="C28" s="13" t="s">
        <v>99</v>
      </c>
      <c r="D28" s="13" t="s">
        <v>99</v>
      </c>
      <c r="E28" s="23">
        <v>32375</v>
      </c>
      <c r="F28" s="10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" thickBot="1">
      <c r="A29" s="17">
        <v>612008</v>
      </c>
      <c r="B29" s="17" t="s">
        <v>112</v>
      </c>
      <c r="C29" s="13">
        <v>199259</v>
      </c>
      <c r="D29" s="13">
        <v>83254</v>
      </c>
      <c r="E29" s="23">
        <v>17000</v>
      </c>
      <c r="F29" s="10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" thickBot="1">
      <c r="A30" s="29" t="s">
        <v>18</v>
      </c>
      <c r="B30" s="30"/>
      <c r="C30" s="31">
        <f>SUM(C28:C29)</f>
        <v>199259</v>
      </c>
      <c r="D30" s="31">
        <f>SUM(D28:D29)</f>
        <v>83254</v>
      </c>
      <c r="E30" s="31">
        <v>15033</v>
      </c>
      <c r="F30" s="113" t="s">
        <v>99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1.25">
      <c r="A31" s="27" t="s">
        <v>19</v>
      </c>
      <c r="B31" s="7"/>
      <c r="C31" s="7"/>
      <c r="D31" s="16"/>
      <c r="E31" s="16"/>
      <c r="F31" s="10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1.25">
      <c r="A32" s="17">
        <v>700013</v>
      </c>
      <c r="B32" s="17" t="s">
        <v>20</v>
      </c>
      <c r="C32" s="13">
        <v>371939</v>
      </c>
      <c r="D32" s="13">
        <v>311415</v>
      </c>
      <c r="E32" s="13">
        <v>119129</v>
      </c>
      <c r="F32" s="10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" thickBot="1">
      <c r="A33" s="36" t="s">
        <v>21</v>
      </c>
      <c r="B33" s="37"/>
      <c r="C33" s="38">
        <f>SUM(C32)</f>
        <v>371939</v>
      </c>
      <c r="D33" s="38">
        <f>SUM(D32)</f>
        <v>311415</v>
      </c>
      <c r="E33" s="38">
        <f>SUM(E32)</f>
        <v>119129</v>
      </c>
      <c r="F33" s="112" t="s">
        <v>99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1.25">
      <c r="A34" s="18" t="s">
        <v>6</v>
      </c>
      <c r="B34" s="19"/>
      <c r="C34" s="19"/>
      <c r="D34" s="20"/>
      <c r="E34" s="21"/>
      <c r="F34" s="10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1.25">
      <c r="A35" s="17">
        <v>800004</v>
      </c>
      <c r="B35" s="17" t="s">
        <v>22</v>
      </c>
      <c r="C35" s="13">
        <v>1410713</v>
      </c>
      <c r="D35" s="13">
        <v>1233975</v>
      </c>
      <c r="E35" s="23">
        <v>876779</v>
      </c>
      <c r="F35" s="10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1.25">
      <c r="A36" s="6">
        <v>800040</v>
      </c>
      <c r="B36" s="6" t="s">
        <v>23</v>
      </c>
      <c r="C36" s="9">
        <v>499519</v>
      </c>
      <c r="D36" s="9">
        <v>430815</v>
      </c>
      <c r="E36" s="23">
        <v>306886</v>
      </c>
      <c r="F36" s="10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1.25">
      <c r="A37" s="6">
        <v>800134</v>
      </c>
      <c r="B37" s="6" t="s">
        <v>114</v>
      </c>
      <c r="C37" s="9"/>
      <c r="D37" s="9"/>
      <c r="E37" s="21">
        <v>-21915</v>
      </c>
      <c r="F37" s="10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1.25">
      <c r="A38" s="6">
        <v>821216</v>
      </c>
      <c r="B38" s="6" t="s">
        <v>37</v>
      </c>
      <c r="C38" s="9">
        <v>50000</v>
      </c>
      <c r="D38" s="9">
        <v>40000</v>
      </c>
      <c r="E38" s="20">
        <v>2811</v>
      </c>
      <c r="F38" s="10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1.25">
      <c r="A39" s="6">
        <v>840000</v>
      </c>
      <c r="B39" s="6" t="s">
        <v>24</v>
      </c>
      <c r="C39" s="9">
        <v>300000</v>
      </c>
      <c r="D39" s="39">
        <v>250000</v>
      </c>
      <c r="E39" s="40">
        <v>265129</v>
      </c>
      <c r="F39" s="10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1.25">
      <c r="A40" s="6">
        <v>890000</v>
      </c>
      <c r="B40" s="6" t="s">
        <v>25</v>
      </c>
      <c r="C40" s="9">
        <v>4271598</v>
      </c>
      <c r="D40" s="9">
        <v>3462307</v>
      </c>
      <c r="E40" s="40">
        <v>3843790</v>
      </c>
      <c r="F40" s="10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1.25">
      <c r="A41" s="6">
        <v>890003</v>
      </c>
      <c r="B41" s="6" t="s">
        <v>38</v>
      </c>
      <c r="C41" s="9">
        <v>100000</v>
      </c>
      <c r="D41" s="9">
        <v>80000</v>
      </c>
      <c r="E41" s="40">
        <v>40273</v>
      </c>
      <c r="F41" s="10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1.25">
      <c r="A42" s="17">
        <v>890010</v>
      </c>
      <c r="B42" s="6" t="s">
        <v>39</v>
      </c>
      <c r="C42" s="9">
        <v>400000</v>
      </c>
      <c r="D42" s="9">
        <v>320000</v>
      </c>
      <c r="E42" s="41">
        <v>209929</v>
      </c>
      <c r="F42" s="10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" thickBot="1">
      <c r="A43" s="25">
        <v>890011</v>
      </c>
      <c r="B43" s="25" t="s">
        <v>40</v>
      </c>
      <c r="C43" s="26">
        <v>150000</v>
      </c>
      <c r="D43" s="26">
        <v>136200</v>
      </c>
      <c r="E43" s="42">
        <v>70212</v>
      </c>
      <c r="F43" s="109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" thickBot="1">
      <c r="A44" s="36" t="s">
        <v>7</v>
      </c>
      <c r="B44" s="37"/>
      <c r="C44" s="38">
        <f>SUM(C35:C43)</f>
        <v>7181830</v>
      </c>
      <c r="D44" s="38">
        <f>SUM(D35:D43)</f>
        <v>5953297</v>
      </c>
      <c r="E44" s="38">
        <f>SUM(E35:E43)</f>
        <v>5593894</v>
      </c>
      <c r="F44" s="112" t="s">
        <v>99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1.25">
      <c r="A45" s="18" t="s">
        <v>8</v>
      </c>
      <c r="B45" s="19"/>
      <c r="C45" s="19"/>
      <c r="D45" s="20"/>
      <c r="E45" s="21"/>
      <c r="F45" s="10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1.25">
      <c r="A46" s="22">
        <v>900000</v>
      </c>
      <c r="B46" s="17" t="s">
        <v>26</v>
      </c>
      <c r="C46" s="13">
        <v>1891846</v>
      </c>
      <c r="D46" s="13">
        <v>1568167</v>
      </c>
      <c r="E46" s="23">
        <v>1336929</v>
      </c>
      <c r="F46" s="10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1.25">
      <c r="A47" s="22">
        <v>900000</v>
      </c>
      <c r="B47" s="17" t="s">
        <v>41</v>
      </c>
      <c r="C47" s="13">
        <v>600000</v>
      </c>
      <c r="D47" s="13">
        <v>600000</v>
      </c>
      <c r="E47" s="23">
        <v>510417</v>
      </c>
      <c r="F47" s="10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1.25">
      <c r="A48" s="22">
        <v>900002</v>
      </c>
      <c r="B48" s="17" t="s">
        <v>115</v>
      </c>
      <c r="C48" s="13"/>
      <c r="D48" s="13"/>
      <c r="E48" s="23">
        <v>6377</v>
      </c>
      <c r="F48" s="10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1.25">
      <c r="A49" s="22">
        <v>900069</v>
      </c>
      <c r="B49" s="17" t="s">
        <v>42</v>
      </c>
      <c r="C49" s="13" t="s">
        <v>99</v>
      </c>
      <c r="D49" s="13" t="s">
        <v>99</v>
      </c>
      <c r="E49" s="23">
        <v>33123</v>
      </c>
      <c r="F49" s="10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1.25">
      <c r="A50" s="17">
        <v>901000</v>
      </c>
      <c r="B50" s="17" t="s">
        <v>27</v>
      </c>
      <c r="C50" s="13">
        <v>500000</v>
      </c>
      <c r="D50" s="13">
        <v>300000</v>
      </c>
      <c r="E50" s="23">
        <v>440595</v>
      </c>
      <c r="F50" s="10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1.25">
      <c r="A51" s="6">
        <v>904000</v>
      </c>
      <c r="B51" s="6" t="s">
        <v>28</v>
      </c>
      <c r="C51" s="9">
        <v>2459004</v>
      </c>
      <c r="D51" s="9">
        <v>2049170</v>
      </c>
      <c r="E51" s="40">
        <v>2049160</v>
      </c>
      <c r="F51" s="109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" thickBot="1">
      <c r="A52" s="24" t="s">
        <v>9</v>
      </c>
      <c r="B52" s="25"/>
      <c r="C52" s="28">
        <f>SUM(C46:C51)</f>
        <v>5450850</v>
      </c>
      <c r="D52" s="28">
        <f>SUM(D46:D51)</f>
        <v>4517337</v>
      </c>
      <c r="E52" s="28">
        <f>SUM(E46:E51)</f>
        <v>4376601</v>
      </c>
      <c r="F52" s="113" t="s">
        <v>99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1.25">
      <c r="A53" s="18" t="s">
        <v>10</v>
      </c>
      <c r="B53" s="19"/>
      <c r="C53" s="19"/>
      <c r="D53" s="20"/>
      <c r="E53" s="21"/>
      <c r="F53" s="10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1.25">
      <c r="A54" s="17">
        <v>990000</v>
      </c>
      <c r="B54" s="17" t="s">
        <v>11</v>
      </c>
      <c r="C54" s="13">
        <v>4465672</v>
      </c>
      <c r="D54" s="13">
        <v>3628061</v>
      </c>
      <c r="E54" s="23">
        <v>3604958</v>
      </c>
      <c r="F54" s="10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1.25">
      <c r="A55" s="6">
        <v>990100</v>
      </c>
      <c r="B55" s="6" t="s">
        <v>116</v>
      </c>
      <c r="C55" s="6"/>
      <c r="D55" s="9">
        <v>0</v>
      </c>
      <c r="E55" s="40">
        <v>5867</v>
      </c>
      <c r="F55" s="10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" thickBot="1">
      <c r="A56" s="24" t="s">
        <v>12</v>
      </c>
      <c r="B56" s="25"/>
      <c r="C56" s="28">
        <f>SUM(C54:C55)</f>
        <v>4465672</v>
      </c>
      <c r="D56" s="28">
        <f>SUM(D54:D55)</f>
        <v>3628061</v>
      </c>
      <c r="E56" s="28">
        <f>SUM(E54:E55)</f>
        <v>3610825</v>
      </c>
      <c r="F56" s="113" t="s">
        <v>99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" thickBot="1">
      <c r="A57" s="43" t="s">
        <v>13</v>
      </c>
      <c r="B57" s="43"/>
      <c r="C57" s="44">
        <f>SUM(C17+C22+C26+C30+C33+C44+C52+C56)</f>
        <v>20873434</v>
      </c>
      <c r="D57" s="44">
        <f>SUM(D17+D22+D26+D30+D33+D44+D52+D56)</f>
        <v>17088344</v>
      </c>
      <c r="E57" s="44">
        <f>E17+E22+E26+E30+E33+E44+E52+E56</f>
        <v>15099276</v>
      </c>
      <c r="F57" s="154">
        <v>1989068</v>
      </c>
      <c r="G57" s="4" t="s">
        <v>140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" thickTop="1">
      <c r="A58" s="45"/>
      <c r="B58" s="45"/>
      <c r="C58" s="45"/>
      <c r="D58" s="45"/>
      <c r="E58" s="45"/>
      <c r="F58" s="10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1.25">
      <c r="A59" s="15"/>
      <c r="B59" s="15"/>
      <c r="C59" s="15"/>
      <c r="D59" s="32"/>
      <c r="E59" s="3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1.25">
      <c r="A60" s="15" t="s">
        <v>102</v>
      </c>
      <c r="B60" s="15"/>
      <c r="C60" s="15"/>
      <c r="D60" s="32"/>
      <c r="E60" s="4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1.25">
      <c r="A61" s="15" t="s">
        <v>103</v>
      </c>
      <c r="B61" s="15"/>
      <c r="C61" s="15"/>
      <c r="D61" s="32"/>
      <c r="E61" s="3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1.25">
      <c r="A62" s="15"/>
      <c r="B62" s="15"/>
      <c r="C62" s="15"/>
      <c r="D62" s="32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1.25">
      <c r="A63" s="15"/>
      <c r="B63" s="15"/>
      <c r="C63" s="15"/>
      <c r="D63" s="32"/>
      <c r="E63" s="47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" thickBot="1">
      <c r="A64" s="15"/>
      <c r="B64" s="15"/>
      <c r="C64" s="15"/>
      <c r="D64" s="46"/>
      <c r="E64" s="46"/>
      <c r="F64" s="4"/>
      <c r="G64" s="4"/>
      <c r="H64" s="44" t="s">
        <v>99</v>
      </c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" thickTop="1">
      <c r="A65" s="35"/>
      <c r="B65" s="35"/>
      <c r="C65" s="35"/>
      <c r="D65" s="46"/>
      <c r="E65" s="4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1.25">
      <c r="A66" s="2"/>
      <c r="B66" s="2"/>
      <c r="C66" s="2"/>
      <c r="D66" s="3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1.25">
      <c r="A67" s="48"/>
      <c r="B67" s="45"/>
      <c r="C67" s="45"/>
      <c r="D67" s="49"/>
      <c r="E67" s="4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1.25">
      <c r="A68" s="48"/>
      <c r="B68" s="45"/>
      <c r="C68" s="45"/>
      <c r="D68" s="49"/>
      <c r="E68" s="4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1.25">
      <c r="A69" s="2"/>
      <c r="B69" s="2"/>
      <c r="C69" s="2"/>
      <c r="D69" s="3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1.25">
      <c r="A70" s="2"/>
      <c r="B70" s="2"/>
      <c r="C70" s="2"/>
      <c r="D70" s="3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1.25">
      <c r="A71" s="2"/>
      <c r="B71" s="2"/>
      <c r="C71" s="2"/>
      <c r="D71" s="3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1.25">
      <c r="A72" s="50"/>
      <c r="B72" s="50"/>
      <c r="C72" s="50"/>
      <c r="D72" s="50"/>
      <c r="E72" s="50"/>
      <c r="F72" s="3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1.25">
      <c r="A73" s="50"/>
      <c r="B73" s="50"/>
      <c r="C73" s="50"/>
      <c r="D73" s="50"/>
      <c r="E73" s="50"/>
      <c r="F73" s="3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1.25">
      <c r="A74" s="50"/>
      <c r="B74" s="50"/>
      <c r="C74" s="50"/>
      <c r="D74" s="50"/>
      <c r="E74" s="50"/>
      <c r="F74" s="3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1.25">
      <c r="A75" s="50"/>
      <c r="B75" s="50"/>
      <c r="C75" s="50"/>
      <c r="D75" s="50"/>
      <c r="E75" s="50"/>
      <c r="F75" s="3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1.25">
      <c r="A76" s="50"/>
      <c r="B76" s="50"/>
      <c r="C76" s="50"/>
      <c r="D76" s="50"/>
      <c r="E76" s="50"/>
      <c r="F76" s="3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1.25">
      <c r="A77" s="50"/>
      <c r="B77" s="50"/>
      <c r="C77" s="50"/>
      <c r="D77" s="50"/>
      <c r="E77" s="50"/>
      <c r="F77" s="3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1.25">
      <c r="A78" s="50"/>
      <c r="B78" s="50"/>
      <c r="C78" s="50"/>
      <c r="D78" s="50"/>
      <c r="E78" s="50"/>
      <c r="F78" s="3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1.25">
      <c r="A79" s="50"/>
      <c r="B79" s="50"/>
      <c r="C79" s="50"/>
      <c r="D79" s="50"/>
      <c r="E79" s="50"/>
      <c r="F79" s="3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1.25">
      <c r="A80" s="34"/>
      <c r="B80" s="34"/>
      <c r="C80" s="34"/>
      <c r="D80" s="34"/>
      <c r="E80" s="34"/>
      <c r="F80" s="3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1.25">
      <c r="A81" s="34"/>
      <c r="B81" s="34"/>
      <c r="C81" s="34"/>
      <c r="D81" s="34"/>
      <c r="E81" s="34"/>
      <c r="F81" s="3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1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1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1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1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1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1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1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1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1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1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1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1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1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1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1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1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1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1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1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1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1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1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1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1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1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1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1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1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1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1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1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1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1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1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1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1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1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1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1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1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1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1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1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1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1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1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1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1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1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1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1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1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1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1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1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1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1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1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1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1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1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1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1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1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1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1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1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1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1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1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1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1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1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1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1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1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1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1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1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1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1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1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1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1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1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1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1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1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1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1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1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1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1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1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1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1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1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1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1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1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1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1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1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1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1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1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1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1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1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1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1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1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1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1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1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1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1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1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1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1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1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1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1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1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1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M6" sqref="M6"/>
    </sheetView>
  </sheetViews>
  <sheetFormatPr defaultColWidth="9.140625" defaultRowHeight="12.75"/>
  <cols>
    <col min="1" max="1" width="20.00390625" style="153" customWidth="1"/>
    <col min="2" max="2" width="13.7109375" style="0" customWidth="1"/>
    <col min="3" max="3" width="14.140625" style="0" customWidth="1"/>
    <col min="4" max="4" width="16.57421875" style="0" customWidth="1"/>
    <col min="5" max="5" width="13.00390625" style="0" customWidth="1"/>
    <col min="6" max="6" width="15.57421875" style="0" customWidth="1"/>
    <col min="7" max="7" width="14.7109375" style="0" customWidth="1"/>
    <col min="8" max="8" width="13.8515625" style="0" customWidth="1"/>
  </cols>
  <sheetData>
    <row r="1" spans="1:3" ht="12.75">
      <c r="A1" s="145" t="s">
        <v>137</v>
      </c>
      <c r="B1" s="140"/>
      <c r="C1" s="140"/>
    </row>
    <row r="2" spans="1:3" ht="13.5" thickBot="1">
      <c r="A2" s="146">
        <v>39325</v>
      </c>
      <c r="B2" s="140"/>
      <c r="C2" s="140"/>
    </row>
    <row r="3" spans="1:8" ht="12.75">
      <c r="A3" s="147"/>
      <c r="B3" s="115" t="s">
        <v>45</v>
      </c>
      <c r="C3" s="116" t="s">
        <v>57</v>
      </c>
      <c r="D3" s="143" t="s">
        <v>58</v>
      </c>
      <c r="E3" s="116" t="s">
        <v>119</v>
      </c>
      <c r="F3" s="144" t="s">
        <v>0</v>
      </c>
      <c r="G3" s="143" t="s">
        <v>120</v>
      </c>
      <c r="H3" s="117" t="s">
        <v>121</v>
      </c>
    </row>
    <row r="4" spans="1:8" ht="16.5" customHeight="1" thickBot="1">
      <c r="A4" s="148"/>
      <c r="B4" s="118" t="s">
        <v>122</v>
      </c>
      <c r="C4" s="119">
        <v>39386</v>
      </c>
      <c r="D4" s="119">
        <v>39386</v>
      </c>
      <c r="E4" s="120" t="s">
        <v>122</v>
      </c>
      <c r="F4" s="120" t="s">
        <v>147</v>
      </c>
      <c r="G4" s="119">
        <v>39386</v>
      </c>
      <c r="H4" s="121">
        <v>39752</v>
      </c>
    </row>
    <row r="5" spans="1:8" ht="12.75">
      <c r="A5" s="149" t="s">
        <v>59</v>
      </c>
      <c r="B5" s="122"/>
      <c r="C5" s="123"/>
      <c r="D5" s="123"/>
      <c r="E5" s="123"/>
      <c r="F5" s="142"/>
      <c r="G5" s="123"/>
      <c r="H5" s="124"/>
    </row>
    <row r="6" spans="1:13" ht="12.75">
      <c r="A6" s="150" t="s">
        <v>60</v>
      </c>
      <c r="B6" s="125">
        <v>-102733.06</v>
      </c>
      <c r="C6" s="126">
        <v>-102733.06</v>
      </c>
      <c r="D6" s="126">
        <v>-102733.06</v>
      </c>
      <c r="E6" s="126">
        <v>102733</v>
      </c>
      <c r="F6" s="126">
        <v>102733</v>
      </c>
      <c r="G6" s="126">
        <v>102733.06</v>
      </c>
      <c r="H6" s="127">
        <v>0</v>
      </c>
      <c r="M6" s="155"/>
    </row>
    <row r="7" spans="1:8" ht="12.75">
      <c r="A7" s="150" t="s">
        <v>61</v>
      </c>
      <c r="B7" s="125">
        <v>-198920.2</v>
      </c>
      <c r="C7" s="126">
        <v>-198920.2</v>
      </c>
      <c r="D7" s="126">
        <v>-198920.2</v>
      </c>
      <c r="E7" s="126">
        <v>220486.65</v>
      </c>
      <c r="F7" s="126">
        <v>220486.65</v>
      </c>
      <c r="G7" s="126">
        <v>198920</v>
      </c>
      <c r="H7" s="127">
        <v>0</v>
      </c>
    </row>
    <row r="8" spans="1:8" ht="12.75">
      <c r="A8" s="150" t="s">
        <v>62</v>
      </c>
      <c r="B8" s="125">
        <v>-939235.17</v>
      </c>
      <c r="C8" s="126">
        <v>-589235</v>
      </c>
      <c r="D8" s="126">
        <v>-546486.17</v>
      </c>
      <c r="E8" s="126">
        <v>780836.49</v>
      </c>
      <c r="F8" s="126">
        <v>610321</v>
      </c>
      <c r="G8" s="126">
        <v>536435</v>
      </c>
      <c r="H8" s="127">
        <v>-10051</v>
      </c>
    </row>
    <row r="9" spans="1:8" ht="12.75">
      <c r="A9" s="150" t="s">
        <v>123</v>
      </c>
      <c r="B9" s="125">
        <v>0</v>
      </c>
      <c r="C9" s="126">
        <v>0</v>
      </c>
      <c r="D9" s="126">
        <v>0</v>
      </c>
      <c r="E9" s="126">
        <v>0</v>
      </c>
      <c r="F9" s="126">
        <v>0</v>
      </c>
      <c r="G9" s="126">
        <v>694</v>
      </c>
      <c r="H9" s="127">
        <v>694</v>
      </c>
    </row>
    <row r="10" spans="1:8" ht="12.75">
      <c r="A10" s="150" t="s">
        <v>124</v>
      </c>
      <c r="B10" s="125">
        <v>0</v>
      </c>
      <c r="C10" s="126">
        <v>0</v>
      </c>
      <c r="D10" s="126">
        <v>-490232</v>
      </c>
      <c r="E10" s="126">
        <v>0</v>
      </c>
      <c r="F10" s="126">
        <v>0</v>
      </c>
      <c r="G10" s="126">
        <v>349042</v>
      </c>
      <c r="H10" s="127">
        <v>-141190</v>
      </c>
    </row>
    <row r="11" spans="1:8" ht="12.75">
      <c r="A11" s="150" t="s">
        <v>63</v>
      </c>
      <c r="B11" s="128">
        <v>-1240888.43</v>
      </c>
      <c r="C11" s="129">
        <f>SUM(C6:C10)</f>
        <v>-890888.26</v>
      </c>
      <c r="D11" s="129">
        <f>SUM(D6:D10)</f>
        <v>-1338371.4300000002</v>
      </c>
      <c r="E11" s="129">
        <v>1104056.14</v>
      </c>
      <c r="F11" s="129">
        <f>SUM(F6:F10)</f>
        <v>933540.65</v>
      </c>
      <c r="G11" s="129">
        <f>SUM(G6:G10)</f>
        <v>1187824.06</v>
      </c>
      <c r="H11" s="130">
        <f>SUM(H6:H10)</f>
        <v>-150547</v>
      </c>
    </row>
    <row r="12" spans="1:8" ht="12.75">
      <c r="A12" s="150" t="s">
        <v>64</v>
      </c>
      <c r="B12" s="125">
        <v>108903.67</v>
      </c>
      <c r="C12" s="126">
        <v>108903.67</v>
      </c>
      <c r="D12" s="126">
        <v>108903.67</v>
      </c>
      <c r="E12" s="126">
        <v>0</v>
      </c>
      <c r="F12" s="126">
        <v>0</v>
      </c>
      <c r="G12" s="126">
        <v>-108903.67</v>
      </c>
      <c r="H12" s="127">
        <v>0</v>
      </c>
    </row>
    <row r="13" spans="1:8" ht="12.75">
      <c r="A13" s="150" t="s">
        <v>65</v>
      </c>
      <c r="B13" s="125">
        <v>-43540.47</v>
      </c>
      <c r="C13" s="126">
        <v>-43540.47</v>
      </c>
      <c r="D13" s="126">
        <v>-43540.47</v>
      </c>
      <c r="E13" s="126">
        <v>43540.08</v>
      </c>
      <c r="F13" s="126">
        <v>36283</v>
      </c>
      <c r="G13" s="126">
        <v>0</v>
      </c>
      <c r="H13" s="127">
        <v>-43540.47</v>
      </c>
    </row>
    <row r="14" spans="1:8" ht="12.75">
      <c r="A14" s="150" t="s">
        <v>95</v>
      </c>
      <c r="B14" s="125">
        <v>-814442.16</v>
      </c>
      <c r="C14" s="126">
        <v>-574442</v>
      </c>
      <c r="D14" s="126">
        <v>-572442.16</v>
      </c>
      <c r="E14" s="126">
        <v>690293.05</v>
      </c>
      <c r="F14" s="126">
        <v>564639</v>
      </c>
      <c r="G14" s="126">
        <v>531683</v>
      </c>
      <c r="H14" s="127">
        <v>-40759</v>
      </c>
    </row>
    <row r="15" spans="1:8" ht="12.75">
      <c r="A15" s="150" t="s">
        <v>125</v>
      </c>
      <c r="B15" s="125">
        <v>-761999.86</v>
      </c>
      <c r="C15" s="126">
        <v>-493666</v>
      </c>
      <c r="D15" s="126">
        <v>-493665.86</v>
      </c>
      <c r="E15" s="126">
        <v>817428.49</v>
      </c>
      <c r="F15" s="126">
        <v>668280</v>
      </c>
      <c r="G15" s="126">
        <v>704544</v>
      </c>
      <c r="H15" s="127">
        <v>210879</v>
      </c>
    </row>
    <row r="16" spans="1:8" ht="12.75">
      <c r="A16" s="150" t="s">
        <v>66</v>
      </c>
      <c r="B16" s="128">
        <v>-1511078.82</v>
      </c>
      <c r="C16" s="129">
        <f>SUM(C12:C15)</f>
        <v>-1002744.8</v>
      </c>
      <c r="D16" s="129">
        <f>SUM(D12:D15)</f>
        <v>-1000744.8200000001</v>
      </c>
      <c r="E16" s="129">
        <v>1551261.62</v>
      </c>
      <c r="F16" s="129">
        <f>SUM(F12:F15)</f>
        <v>1269202</v>
      </c>
      <c r="G16" s="129">
        <f>SUM(G12:G15)</f>
        <v>1127323.33</v>
      </c>
      <c r="H16" s="130">
        <f>SUM(H12:H15)</f>
        <v>126579.53</v>
      </c>
    </row>
    <row r="17" spans="1:8" ht="12.75">
      <c r="A17" s="150" t="s">
        <v>67</v>
      </c>
      <c r="B17" s="125">
        <v>-159875</v>
      </c>
      <c r="C17" s="126">
        <v>-159875</v>
      </c>
      <c r="D17" s="126">
        <v>-159875</v>
      </c>
      <c r="E17" s="126">
        <v>0</v>
      </c>
      <c r="F17" s="126">
        <v>0</v>
      </c>
      <c r="G17" s="126">
        <v>7354.06</v>
      </c>
      <c r="H17" s="127">
        <v>-152520.94</v>
      </c>
    </row>
    <row r="18" spans="1:8" ht="12.75">
      <c r="A18" s="150" t="s">
        <v>68</v>
      </c>
      <c r="B18" s="125">
        <v>-1900113.86</v>
      </c>
      <c r="C18" s="126">
        <v>-1900114</v>
      </c>
      <c r="D18" s="126">
        <v>-1003113.86</v>
      </c>
      <c r="E18" s="126">
        <v>895501.87</v>
      </c>
      <c r="F18" s="126">
        <v>731879</v>
      </c>
      <c r="G18" s="126">
        <v>725520</v>
      </c>
      <c r="H18" s="127">
        <v>-277594</v>
      </c>
    </row>
    <row r="19" spans="1:8" ht="12.75">
      <c r="A19" s="150" t="s">
        <v>69</v>
      </c>
      <c r="B19" s="125">
        <v>77379.09</v>
      </c>
      <c r="C19" s="126">
        <v>77379.09</v>
      </c>
      <c r="D19" s="126">
        <v>77379.09</v>
      </c>
      <c r="E19" s="126">
        <v>0</v>
      </c>
      <c r="F19" s="126">
        <v>0</v>
      </c>
      <c r="G19" s="126">
        <v>0</v>
      </c>
      <c r="H19" s="127">
        <v>77379.09</v>
      </c>
    </row>
    <row r="20" spans="1:8" ht="12.75">
      <c r="A20" s="150" t="s">
        <v>70</v>
      </c>
      <c r="B20" s="125">
        <v>-1002.31</v>
      </c>
      <c r="C20" s="126">
        <v>-1002.31</v>
      </c>
      <c r="D20" s="126">
        <v>-1002.31</v>
      </c>
      <c r="E20" s="126">
        <v>0</v>
      </c>
      <c r="F20" s="126">
        <v>0</v>
      </c>
      <c r="G20" s="126">
        <v>1002.31</v>
      </c>
      <c r="H20" s="127">
        <v>0</v>
      </c>
    </row>
    <row r="21" spans="1:8" ht="12.75">
      <c r="A21" s="150" t="s">
        <v>71</v>
      </c>
      <c r="B21" s="125">
        <v>-15959817.43</v>
      </c>
      <c r="C21" s="126">
        <v>-15959817.43</v>
      </c>
      <c r="D21" s="126">
        <v>-15959817.43</v>
      </c>
      <c r="E21" s="126">
        <v>15254855.62</v>
      </c>
      <c r="F21" s="126">
        <v>14348843</v>
      </c>
      <c r="G21" s="126">
        <v>10383814</v>
      </c>
      <c r="H21" s="127">
        <v>-5576003</v>
      </c>
    </row>
    <row r="22" spans="1:8" ht="12.75">
      <c r="A22" s="150" t="s">
        <v>126</v>
      </c>
      <c r="B22" s="125">
        <v>0</v>
      </c>
      <c r="C22" s="126">
        <v>0</v>
      </c>
      <c r="D22" s="126">
        <v>0</v>
      </c>
      <c r="E22" s="126">
        <v>0</v>
      </c>
      <c r="F22" s="126">
        <v>0</v>
      </c>
      <c r="G22" s="126"/>
      <c r="H22" s="127">
        <v>0</v>
      </c>
    </row>
    <row r="23" spans="1:8" ht="12.75">
      <c r="A23" s="150" t="s">
        <v>72</v>
      </c>
      <c r="B23" s="125">
        <v>-2456512.25</v>
      </c>
      <c r="C23" s="126">
        <v>-2456512.25</v>
      </c>
      <c r="D23" s="126">
        <v>-2215586.25</v>
      </c>
      <c r="E23" s="126">
        <v>2000299</v>
      </c>
      <c r="F23" s="126">
        <v>1727306</v>
      </c>
      <c r="G23" s="126">
        <v>929452</v>
      </c>
      <c r="H23" s="127">
        <v>-1286134</v>
      </c>
    </row>
    <row r="24" spans="1:8" ht="12.75">
      <c r="A24" s="150" t="s">
        <v>73</v>
      </c>
      <c r="B24" s="125">
        <v>-246999.62</v>
      </c>
      <c r="C24" s="126">
        <v>-246999.62</v>
      </c>
      <c r="D24" s="126">
        <v>-199397.62</v>
      </c>
      <c r="E24" s="126">
        <v>146921</v>
      </c>
      <c r="F24" s="126">
        <v>146921</v>
      </c>
      <c r="G24" s="126">
        <v>33843</v>
      </c>
      <c r="H24" s="127">
        <v>-165554</v>
      </c>
    </row>
    <row r="25" spans="1:8" ht="12.75">
      <c r="A25" s="150" t="s">
        <v>127</v>
      </c>
      <c r="B25" s="125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112.88</v>
      </c>
      <c r="H25" s="127">
        <v>113</v>
      </c>
    </row>
    <row r="26" spans="1:8" ht="12.75">
      <c r="A26" s="150" t="s">
        <v>74</v>
      </c>
      <c r="B26" s="125">
        <v>-780173.7</v>
      </c>
      <c r="C26" s="126">
        <v>-780173.7</v>
      </c>
      <c r="D26" s="126">
        <v>-780173.7</v>
      </c>
      <c r="E26" s="126">
        <v>700000</v>
      </c>
      <c r="F26" s="126">
        <v>700000</v>
      </c>
      <c r="G26" s="126">
        <v>570607</v>
      </c>
      <c r="H26" s="127">
        <v>-209567</v>
      </c>
    </row>
    <row r="27" spans="1:8" ht="12.75">
      <c r="A27" s="150" t="s">
        <v>75</v>
      </c>
      <c r="B27" s="125">
        <v>-30236.12</v>
      </c>
      <c r="C27" s="126">
        <v>-30236.12</v>
      </c>
      <c r="D27" s="126">
        <v>-30236.12</v>
      </c>
      <c r="E27" s="126">
        <v>0</v>
      </c>
      <c r="F27" s="126">
        <v>0</v>
      </c>
      <c r="G27" s="126">
        <v>22500</v>
      </c>
      <c r="H27" s="127">
        <v>-7736.12</v>
      </c>
    </row>
    <row r="28" spans="1:8" ht="12.75">
      <c r="A28" s="150" t="s">
        <v>76</v>
      </c>
      <c r="B28" s="125">
        <v>-2688824.86</v>
      </c>
      <c r="C28" s="126">
        <v>-2688824.86</v>
      </c>
      <c r="D28" s="126">
        <v>-2254549.86</v>
      </c>
      <c r="E28" s="126">
        <v>2682514.33</v>
      </c>
      <c r="F28" s="126">
        <v>2325455</v>
      </c>
      <c r="G28" s="126">
        <v>1520251</v>
      </c>
      <c r="H28" s="127">
        <v>-734299</v>
      </c>
    </row>
    <row r="29" spans="1:8" ht="12.75">
      <c r="A29" s="150" t="s">
        <v>77</v>
      </c>
      <c r="B29" s="125">
        <v>-4298051.62</v>
      </c>
      <c r="C29" s="126">
        <v>-4298051.62</v>
      </c>
      <c r="D29" s="126">
        <v>-4669969</v>
      </c>
      <c r="E29" s="126">
        <v>4163215</v>
      </c>
      <c r="F29" s="126">
        <v>3541377</v>
      </c>
      <c r="G29" s="126">
        <v>3834725</v>
      </c>
      <c r="H29" s="127">
        <v>-835244</v>
      </c>
    </row>
    <row r="30" spans="1:8" ht="12.75">
      <c r="A30" s="150" t="s">
        <v>78</v>
      </c>
      <c r="B30" s="125">
        <v>-4669271.86</v>
      </c>
      <c r="C30" s="126">
        <v>-4669271.86</v>
      </c>
      <c r="D30" s="126">
        <v>-4664323.86</v>
      </c>
      <c r="E30" s="126">
        <v>4672736.53</v>
      </c>
      <c r="F30" s="126">
        <v>3981290</v>
      </c>
      <c r="G30" s="126">
        <v>3105445</v>
      </c>
      <c r="H30" s="127">
        <v>-1558879</v>
      </c>
    </row>
    <row r="31" spans="1:8" ht="12.75">
      <c r="A31" s="150" t="s">
        <v>79</v>
      </c>
      <c r="B31" s="125">
        <v>29065.04</v>
      </c>
      <c r="C31" s="126">
        <v>29065.04</v>
      </c>
      <c r="D31" s="126">
        <v>29065.04</v>
      </c>
      <c r="E31" s="126">
        <v>0</v>
      </c>
      <c r="F31" s="126">
        <v>0</v>
      </c>
      <c r="G31" s="126">
        <v>-29065.04</v>
      </c>
      <c r="H31" s="127">
        <v>0</v>
      </c>
    </row>
    <row r="32" spans="1:8" ht="12.75">
      <c r="A32" s="150" t="s">
        <v>80</v>
      </c>
      <c r="B32" s="125">
        <v>-10918769.6</v>
      </c>
      <c r="C32" s="126">
        <v>-10918769.6</v>
      </c>
      <c r="D32" s="126">
        <v>-10165756.6</v>
      </c>
      <c r="E32" s="126">
        <v>10106246.15</v>
      </c>
      <c r="F32" s="126">
        <v>8202326</v>
      </c>
      <c r="G32" s="126">
        <v>8741932</v>
      </c>
      <c r="H32" s="127">
        <v>-1423825</v>
      </c>
    </row>
    <row r="33" spans="1:8" ht="12.75">
      <c r="A33" s="150" t="s">
        <v>81</v>
      </c>
      <c r="B33" s="125">
        <v>-442952.63</v>
      </c>
      <c r="C33" s="126">
        <v>-442952.63</v>
      </c>
      <c r="D33" s="126">
        <v>-442952.63</v>
      </c>
      <c r="E33" s="126">
        <v>0</v>
      </c>
      <c r="F33" s="126">
        <v>0</v>
      </c>
      <c r="G33" s="126">
        <v>435621.51</v>
      </c>
      <c r="H33" s="127">
        <v>-7331.12</v>
      </c>
    </row>
    <row r="34" spans="1:8" ht="12.75">
      <c r="A34" s="150" t="s">
        <v>96</v>
      </c>
      <c r="B34" s="125">
        <v>-468607</v>
      </c>
      <c r="C34" s="126">
        <v>-468607</v>
      </c>
      <c r="D34" s="126">
        <v>-468607</v>
      </c>
      <c r="E34" s="126">
        <v>440004</v>
      </c>
      <c r="F34" s="126">
        <v>293336</v>
      </c>
      <c r="G34" s="126">
        <v>390355</v>
      </c>
      <c r="H34" s="127">
        <v>-78252</v>
      </c>
    </row>
    <row r="35" spans="1:8" ht="12.75">
      <c r="A35" s="150" t="s">
        <v>97</v>
      </c>
      <c r="B35" s="125">
        <v>-4516799.23</v>
      </c>
      <c r="C35" s="126">
        <v>-4516799.23</v>
      </c>
      <c r="D35" s="126">
        <v>-4165144</v>
      </c>
      <c r="E35" s="126">
        <v>2953820.37</v>
      </c>
      <c r="F35" s="126">
        <v>2409378</v>
      </c>
      <c r="G35" s="126">
        <v>3321834</v>
      </c>
      <c r="H35" s="127">
        <v>-843310</v>
      </c>
    </row>
    <row r="36" spans="1:8" ht="12.75">
      <c r="A36" s="150" t="s">
        <v>128</v>
      </c>
      <c r="B36" s="125">
        <v>-282595</v>
      </c>
      <c r="C36" s="126">
        <v>-282595</v>
      </c>
      <c r="D36" s="126">
        <v>-282595</v>
      </c>
      <c r="E36" s="126">
        <v>260679.3</v>
      </c>
      <c r="F36" s="126">
        <v>260679</v>
      </c>
      <c r="G36" s="126">
        <v>256537.88</v>
      </c>
      <c r="H36" s="127">
        <v>-26057.12</v>
      </c>
    </row>
    <row r="37" spans="1:8" ht="12.75">
      <c r="A37" s="150" t="s">
        <v>129</v>
      </c>
      <c r="B37" s="125">
        <v>0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7">
        <v>0</v>
      </c>
    </row>
    <row r="38" spans="1:8" ht="12.75">
      <c r="A38" s="150" t="s">
        <v>130</v>
      </c>
      <c r="B38" s="125">
        <v>0</v>
      </c>
      <c r="C38" s="126">
        <v>0</v>
      </c>
      <c r="D38" s="126">
        <v>-403328</v>
      </c>
      <c r="E38" s="126">
        <v>0</v>
      </c>
      <c r="F38" s="126">
        <v>0</v>
      </c>
      <c r="G38" s="126">
        <v>185074</v>
      </c>
      <c r="H38" s="127">
        <v>-218254</v>
      </c>
    </row>
    <row r="39" spans="1:8" ht="12.75">
      <c r="A39" s="150" t="s">
        <v>131</v>
      </c>
      <c r="B39" s="125">
        <v>0</v>
      </c>
      <c r="C39" s="126">
        <v>0</v>
      </c>
      <c r="D39" s="126">
        <v>0</v>
      </c>
      <c r="E39" s="126">
        <v>0</v>
      </c>
      <c r="F39" s="126">
        <v>0</v>
      </c>
      <c r="G39" s="126">
        <v>86241</v>
      </c>
      <c r="H39" s="127">
        <v>86241</v>
      </c>
    </row>
    <row r="40" spans="1:8" ht="12.75">
      <c r="A40" s="150" t="s">
        <v>132</v>
      </c>
      <c r="B40" s="125">
        <v>0</v>
      </c>
      <c r="C40" s="126">
        <v>0</v>
      </c>
      <c r="D40" s="126">
        <v>-6087000</v>
      </c>
      <c r="E40" s="126">
        <v>0</v>
      </c>
      <c r="F40" s="126">
        <v>0</v>
      </c>
      <c r="G40" s="126">
        <v>4167342</v>
      </c>
      <c r="H40" s="127">
        <v>-1919658</v>
      </c>
    </row>
    <row r="41" spans="1:8" ht="12.75">
      <c r="A41" s="150" t="s">
        <v>98</v>
      </c>
      <c r="B41" s="125">
        <v>-917703.69</v>
      </c>
      <c r="C41" s="126">
        <v>-338703.69</v>
      </c>
      <c r="D41" s="126">
        <v>-853703.69</v>
      </c>
      <c r="E41" s="126">
        <v>583915.2</v>
      </c>
      <c r="F41" s="126">
        <v>477224</v>
      </c>
      <c r="G41" s="126">
        <v>743298</v>
      </c>
      <c r="H41" s="127">
        <v>-110406</v>
      </c>
    </row>
    <row r="42" spans="1:8" ht="12.75">
      <c r="A42" s="150" t="s">
        <v>143</v>
      </c>
      <c r="B42" s="125"/>
      <c r="C42" s="126"/>
      <c r="D42" s="126">
        <v>-147030</v>
      </c>
      <c r="E42" s="126"/>
      <c r="F42" s="126"/>
      <c r="G42" s="126">
        <v>0</v>
      </c>
      <c r="H42" s="127">
        <v>-147030</v>
      </c>
    </row>
    <row r="43" spans="1:8" ht="12.75">
      <c r="A43" s="150" t="s">
        <v>82</v>
      </c>
      <c r="B43" s="125">
        <v>-147823.55</v>
      </c>
      <c r="C43" s="126">
        <v>-147823.55</v>
      </c>
      <c r="D43" s="126">
        <v>-147823.55</v>
      </c>
      <c r="E43" s="126">
        <v>0</v>
      </c>
      <c r="F43" s="126">
        <v>0</v>
      </c>
      <c r="G43" s="126">
        <v>0</v>
      </c>
      <c r="H43" s="127">
        <v>-147823.55</v>
      </c>
    </row>
    <row r="44" spans="1:8" ht="12.75">
      <c r="A44" s="150" t="s">
        <v>83</v>
      </c>
      <c r="B44" s="128">
        <f>SUM(B17:B43)</f>
        <v>-50779685.2</v>
      </c>
      <c r="C44" s="129">
        <f>SUM(C17:C43)</f>
        <v>-50200685.34</v>
      </c>
      <c r="D44" s="129">
        <f>SUM(D17:D43)</f>
        <v>-54995541.349999994</v>
      </c>
      <c r="E44" s="129">
        <v>44860708.37</v>
      </c>
      <c r="F44" s="129">
        <f>SUM(F17:F43)</f>
        <v>39146014</v>
      </c>
      <c r="G44" s="129">
        <f>SUM(G17:G43)</f>
        <v>39433796.6</v>
      </c>
      <c r="H44" s="130">
        <f>SUM(H17:H43)</f>
        <v>-15561744.759999998</v>
      </c>
    </row>
    <row r="45" spans="1:8" ht="12.75">
      <c r="A45" s="150" t="s">
        <v>84</v>
      </c>
      <c r="B45" s="125">
        <v>-88481.38</v>
      </c>
      <c r="C45" s="126">
        <v>-88481.38</v>
      </c>
      <c r="D45" s="126">
        <v>-88481.38</v>
      </c>
      <c r="E45" s="126">
        <v>0</v>
      </c>
      <c r="F45" s="126">
        <v>0</v>
      </c>
      <c r="G45" s="126">
        <v>88481.38</v>
      </c>
      <c r="H45" s="127">
        <v>0</v>
      </c>
    </row>
    <row r="46" spans="1:8" ht="12.75">
      <c r="A46" s="150" t="s">
        <v>144</v>
      </c>
      <c r="B46" s="125"/>
      <c r="C46" s="126"/>
      <c r="D46" s="126">
        <v>-43481</v>
      </c>
      <c r="E46" s="126"/>
      <c r="F46" s="126"/>
      <c r="G46" s="126">
        <v>24944</v>
      </c>
      <c r="H46" s="127">
        <v>-43481</v>
      </c>
    </row>
    <row r="47" spans="1:8" ht="12.75">
      <c r="A47" s="150" t="s">
        <v>145</v>
      </c>
      <c r="B47" s="125"/>
      <c r="C47" s="126"/>
      <c r="D47" s="126">
        <v>-452578</v>
      </c>
      <c r="E47" s="126"/>
      <c r="F47" s="126"/>
      <c r="G47" s="126"/>
      <c r="H47" s="127">
        <v>-427634</v>
      </c>
    </row>
    <row r="48" spans="1:8" ht="12.75">
      <c r="A48" s="150" t="s">
        <v>85</v>
      </c>
      <c r="B48" s="128">
        <v>-88481.38</v>
      </c>
      <c r="C48" s="129">
        <f>SUM(C45)</f>
        <v>-88481.38</v>
      </c>
      <c r="D48" s="129">
        <f>SUM(D45:D47)</f>
        <v>-584540.38</v>
      </c>
      <c r="E48" s="129">
        <v>0</v>
      </c>
      <c r="F48" s="129">
        <v>0</v>
      </c>
      <c r="G48" s="129">
        <f>SUM(G45:G47)</f>
        <v>113425.38</v>
      </c>
      <c r="H48" s="130">
        <f>SUM(H45:H47)</f>
        <v>-471115</v>
      </c>
    </row>
    <row r="49" spans="1:8" ht="12.75">
      <c r="A49" s="150" t="s">
        <v>133</v>
      </c>
      <c r="B49" s="125">
        <v>0</v>
      </c>
      <c r="C49" s="126">
        <v>0</v>
      </c>
      <c r="D49" s="126">
        <v>-100000</v>
      </c>
      <c r="E49" s="126">
        <v>0</v>
      </c>
      <c r="F49" s="126">
        <v>0</v>
      </c>
      <c r="G49" s="126">
        <v>109480</v>
      </c>
      <c r="H49" s="127">
        <v>9480</v>
      </c>
    </row>
    <row r="50" spans="1:8" ht="12.75">
      <c r="A50" s="150" t="s">
        <v>134</v>
      </c>
      <c r="B50" s="128">
        <v>0</v>
      </c>
      <c r="C50" s="129">
        <v>0</v>
      </c>
      <c r="D50" s="129">
        <v>-100000</v>
      </c>
      <c r="E50" s="129">
        <v>0</v>
      </c>
      <c r="F50" s="131">
        <v>0</v>
      </c>
      <c r="G50" s="129">
        <f>SUM(G49)</f>
        <v>109480</v>
      </c>
      <c r="H50" s="130">
        <f>SUM(H49)</f>
        <v>9480</v>
      </c>
    </row>
    <row r="51" spans="1:8" ht="12.75">
      <c r="A51" s="150" t="s">
        <v>86</v>
      </c>
      <c r="B51" s="125">
        <v>-225000</v>
      </c>
      <c r="C51" s="126">
        <v>-225000</v>
      </c>
      <c r="D51" s="126">
        <v>-225000</v>
      </c>
      <c r="E51" s="126">
        <v>0</v>
      </c>
      <c r="F51" s="126">
        <v>0</v>
      </c>
      <c r="G51" s="126">
        <v>225000</v>
      </c>
      <c r="H51" s="127">
        <v>0</v>
      </c>
    </row>
    <row r="52" spans="1:8" ht="12.75">
      <c r="A52" s="150" t="s">
        <v>87</v>
      </c>
      <c r="B52" s="125">
        <v>-925298.58</v>
      </c>
      <c r="C52" s="126">
        <v>-425298.58</v>
      </c>
      <c r="D52" s="126">
        <v>-425298.58</v>
      </c>
      <c r="E52" s="126">
        <v>407231.86</v>
      </c>
      <c r="F52" s="126">
        <v>407231.86</v>
      </c>
      <c r="G52" s="126">
        <v>548289</v>
      </c>
      <c r="H52" s="127">
        <v>122990</v>
      </c>
    </row>
    <row r="53" spans="1:8" ht="12.75">
      <c r="A53" s="150" t="s">
        <v>146</v>
      </c>
      <c r="B53" s="125"/>
      <c r="C53" s="126"/>
      <c r="D53" s="126">
        <v>-100000</v>
      </c>
      <c r="E53" s="126"/>
      <c r="F53" s="126"/>
      <c r="G53" s="126"/>
      <c r="H53" s="127">
        <v>-100000</v>
      </c>
    </row>
    <row r="54" spans="1:8" ht="12.75">
      <c r="A54" s="150" t="s">
        <v>88</v>
      </c>
      <c r="B54" s="128">
        <v>-1150298.58</v>
      </c>
      <c r="C54" s="129">
        <f>SUM(C51:C52)</f>
        <v>-650298.5800000001</v>
      </c>
      <c r="D54" s="129">
        <f>SUM(D51:D53)</f>
        <v>-750298.5800000001</v>
      </c>
      <c r="E54" s="129">
        <v>407231.86</v>
      </c>
      <c r="F54" s="129">
        <f>SUM(E54)</f>
        <v>407231.86</v>
      </c>
      <c r="G54" s="129">
        <f>SUM(G51:G53)</f>
        <v>773289</v>
      </c>
      <c r="H54" s="130">
        <f>SUM(H51:H53)</f>
        <v>22990</v>
      </c>
    </row>
    <row r="55" spans="1:8" ht="12.75">
      <c r="A55" s="150" t="s">
        <v>89</v>
      </c>
      <c r="B55" s="125">
        <v>-78613.67</v>
      </c>
      <c r="C55" s="126">
        <v>-78613.67</v>
      </c>
      <c r="D55" s="126">
        <v>-78613.67</v>
      </c>
      <c r="E55" s="126">
        <v>0</v>
      </c>
      <c r="F55" s="126">
        <v>0</v>
      </c>
      <c r="G55" s="126">
        <v>76005</v>
      </c>
      <c r="H55" s="127">
        <v>-2609</v>
      </c>
    </row>
    <row r="56" spans="1:8" ht="12.75">
      <c r="A56" s="150" t="s">
        <v>90</v>
      </c>
      <c r="B56" s="128">
        <v>-78613.67</v>
      </c>
      <c r="C56" s="129">
        <f>SUM(C55)</f>
        <v>-78613.67</v>
      </c>
      <c r="D56" s="129">
        <v>-78613.67</v>
      </c>
      <c r="E56" s="129">
        <v>0</v>
      </c>
      <c r="F56" s="129">
        <f>SUM(F55)</f>
        <v>0</v>
      </c>
      <c r="G56" s="129">
        <f>SUM(G55)</f>
        <v>76005</v>
      </c>
      <c r="H56" s="130">
        <f>SUM(H55)</f>
        <v>-2609</v>
      </c>
    </row>
    <row r="57" spans="1:8" ht="12.75">
      <c r="A57" s="150" t="s">
        <v>91</v>
      </c>
      <c r="B57" s="125">
        <v>-273721.69</v>
      </c>
      <c r="C57" s="126">
        <v>-273721.69</v>
      </c>
      <c r="D57" s="126">
        <v>-273721.69</v>
      </c>
      <c r="E57" s="126">
        <v>618151</v>
      </c>
      <c r="F57" s="126">
        <v>489255</v>
      </c>
      <c r="G57" s="126">
        <v>288</v>
      </c>
      <c r="H57" s="127">
        <v>-273434</v>
      </c>
    </row>
    <row r="58" spans="1:8" ht="12.75">
      <c r="A58" s="150" t="s">
        <v>135</v>
      </c>
      <c r="B58" s="125">
        <v>0</v>
      </c>
      <c r="C58" s="126">
        <v>0</v>
      </c>
      <c r="D58" s="126">
        <v>-190701</v>
      </c>
      <c r="E58" s="126">
        <v>0</v>
      </c>
      <c r="F58" s="132">
        <v>0</v>
      </c>
      <c r="G58" s="133">
        <v>52417</v>
      </c>
      <c r="H58" s="127">
        <v>-138284</v>
      </c>
    </row>
    <row r="59" spans="1:8" ht="13.5" thickBot="1">
      <c r="A59" s="151" t="s">
        <v>92</v>
      </c>
      <c r="B59" s="134">
        <v>-273721.69</v>
      </c>
      <c r="C59" s="135">
        <f>SUM(C57:C58)</f>
        <v>-273721.69</v>
      </c>
      <c r="D59" s="135">
        <v>-464422.69</v>
      </c>
      <c r="E59" s="136">
        <v>618151</v>
      </c>
      <c r="F59" s="141">
        <f>SUM(F57:F58)</f>
        <v>489255</v>
      </c>
      <c r="G59" s="137">
        <f>SUM(G57:G58)</f>
        <v>52705</v>
      </c>
      <c r="H59" s="138">
        <f>SUM(H57:H58)</f>
        <v>-411718</v>
      </c>
    </row>
    <row r="60" spans="1:8" ht="13.5" thickBot="1">
      <c r="A60" s="152" t="s">
        <v>136</v>
      </c>
      <c r="B60" s="139">
        <f>B11+B16+B44+B48+B54+B56+B59</f>
        <v>-55122767.77</v>
      </c>
      <c r="C60" s="139">
        <f>C11+C16+C44+C48+C54+C56+C59</f>
        <v>-53185433.720000006</v>
      </c>
      <c r="D60" s="139">
        <f>D11+D16+D44+D48+D54+D56+D59</f>
        <v>-59212532.919999994</v>
      </c>
      <c r="E60" s="139">
        <f>E11+E16+E44+E48+E54+E56+E59</f>
        <v>48541408.989999995</v>
      </c>
      <c r="F60" s="139">
        <f>F11+F16+F44+F48+F54+F56+F59</f>
        <v>42245243.51</v>
      </c>
      <c r="G60" s="139">
        <f>G11+G16+G44+G48+G50+G54+G56+G59</f>
        <v>42873848.370000005</v>
      </c>
      <c r="H60" s="139">
        <f>H11+H16+H44+H48+H50+H54+H56+H59</f>
        <v>-16438684.229999999</v>
      </c>
    </row>
    <row r="61" ht="13.5" thickBot="1">
      <c r="D61" s="156"/>
    </row>
    <row r="62" ht="13.5" thickBot="1">
      <c r="D62" s="156"/>
    </row>
    <row r="63" ht="13.5" thickBot="1">
      <c r="D63" s="156"/>
    </row>
    <row r="64" ht="13.5" thickBot="1">
      <c r="D64" s="156"/>
    </row>
    <row r="65" ht="13.5" thickBot="1">
      <c r="D65" s="156"/>
    </row>
    <row r="66" ht="13.5" thickBot="1">
      <c r="D66" s="156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evaij</dc:creator>
  <cp:keywords/>
  <dc:description/>
  <cp:lastModifiedBy>Christian Boe Astrup</cp:lastModifiedBy>
  <cp:lastPrinted>2007-11-23T07:55:13Z</cp:lastPrinted>
  <dcterms:created xsi:type="dcterms:W3CDTF">2006-05-19T06:13:55Z</dcterms:created>
  <dcterms:modified xsi:type="dcterms:W3CDTF">2007-11-27T16:06:29Z</dcterms:modified>
  <cp:category/>
  <cp:version/>
  <cp:contentType/>
  <cp:contentStatus/>
</cp:coreProperties>
</file>