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386" windowWidth="11340" windowHeight="9345" activeTab="1"/>
  </bookViews>
  <sheets>
    <sheet name="oversikt" sheetId="1" r:id="rId1"/>
    <sheet name="kostnader på basis" sheetId="2" r:id="rId2"/>
    <sheet name="Eksterne prosjekter" sheetId="3" r:id="rId3"/>
  </sheets>
  <definedNames/>
  <calcPr fullCalcOnLoad="1"/>
</workbook>
</file>

<file path=xl/sharedStrings.xml><?xml version="1.0" encoding="utf-8"?>
<sst xmlns="http://schemas.openxmlformats.org/spreadsheetml/2006/main" count="232" uniqueCount="178">
  <si>
    <t>Budsjett</t>
  </si>
  <si>
    <t>Forskning</t>
  </si>
  <si>
    <t>Tiltakskode</t>
  </si>
  <si>
    <t>Sum forskning</t>
  </si>
  <si>
    <t>Forskerutdanning</t>
  </si>
  <si>
    <t>Sum forskerutdanning</t>
  </si>
  <si>
    <t>Annen faglig aktivitet</t>
  </si>
  <si>
    <t>Sum annen faglig aktivitet</t>
  </si>
  <si>
    <t>Generell drift</t>
  </si>
  <si>
    <t>Sum generell drift</t>
  </si>
  <si>
    <t>Administrasjonen</t>
  </si>
  <si>
    <t>administrativ fastlønn</t>
  </si>
  <si>
    <t>Sum administrasjon</t>
  </si>
  <si>
    <t>Sum kostnader</t>
  </si>
  <si>
    <t>Regnskap</t>
  </si>
  <si>
    <t>Stipendiater lønn</t>
  </si>
  <si>
    <t xml:space="preserve">Undervisning </t>
  </si>
  <si>
    <t>Undervisningsenhet</t>
  </si>
  <si>
    <t xml:space="preserve">Sum undervisning  </t>
  </si>
  <si>
    <t>Formidling/utadrettet virksomhet</t>
  </si>
  <si>
    <t>Tidsskrift M&amp;R</t>
  </si>
  <si>
    <t>Sum formidling</t>
  </si>
  <si>
    <t>Instituttbibliotek</t>
  </si>
  <si>
    <t>Nasjonal institusjon</t>
  </si>
  <si>
    <t>Informasjonstiltak</t>
  </si>
  <si>
    <t>Fastlønn vit. stillinger</t>
  </si>
  <si>
    <t xml:space="preserve">generell drift  </t>
  </si>
  <si>
    <t xml:space="preserve">IT-tiltak </t>
  </si>
  <si>
    <t>Intern husleie</t>
  </si>
  <si>
    <t>A)  Basisvirksomhet sotert etter tiltak</t>
  </si>
  <si>
    <t>Sum undervisningenhet</t>
  </si>
  <si>
    <t>Etterutd.</t>
  </si>
  <si>
    <t xml:space="preserve">Budsjett </t>
  </si>
  <si>
    <t>Forskningsastning ( direktøren)</t>
  </si>
  <si>
    <t>Internasjonale relasjoner</t>
  </si>
  <si>
    <t>Menneskerettighter og utvikling</t>
  </si>
  <si>
    <t>Over/ underdekning av prosjekter</t>
  </si>
  <si>
    <t>Strategi internasjonal. Programvirksomhet</t>
  </si>
  <si>
    <t>Driftsmildr direktør</t>
  </si>
  <si>
    <t>Tjenestereiser snterledelse og -adm.</t>
  </si>
  <si>
    <t>Driftsmidler fast vit.ans.</t>
  </si>
  <si>
    <t>Husleie Olav Thon</t>
  </si>
  <si>
    <t>Startpakker</t>
  </si>
  <si>
    <t>Dekningbidrag inndragning til Jus</t>
  </si>
  <si>
    <t>A) Egenfinansiert virksomhet</t>
  </si>
  <si>
    <t>Inntekter</t>
  </si>
  <si>
    <t>Kostnader</t>
  </si>
  <si>
    <t>Lønn</t>
  </si>
  <si>
    <t>Drift</t>
  </si>
  <si>
    <t>Prosjektavslutninger</t>
  </si>
  <si>
    <t>B) Eksternfinansiert virksomhet</t>
  </si>
  <si>
    <t>C) Sum all virksomhet</t>
  </si>
  <si>
    <t>Overhead inntekter</t>
  </si>
  <si>
    <t>Bevilgning</t>
  </si>
  <si>
    <t>Andre inntekter</t>
  </si>
  <si>
    <t>Sum inntekter</t>
  </si>
  <si>
    <t>Inntekter/ bevilgninger</t>
  </si>
  <si>
    <t>Budsjett inntekter</t>
  </si>
  <si>
    <t>Regnskap inntekter</t>
  </si>
  <si>
    <t>Prosjekt</t>
  </si>
  <si>
    <t>120872 148666/730</t>
  </si>
  <si>
    <t>121009 153624/V10</t>
  </si>
  <si>
    <t>121152 165669 V10</t>
  </si>
  <si>
    <t>Sum prosjektserie 12</t>
  </si>
  <si>
    <t>141749 143329/700</t>
  </si>
  <si>
    <t>142565 145716/730</t>
  </si>
  <si>
    <t>Sum prosjektserie 14</t>
  </si>
  <si>
    <t>200259 Etiopia 10</t>
  </si>
  <si>
    <t>200273 Int Humret</t>
  </si>
  <si>
    <t>200317 CHN2029 Re</t>
  </si>
  <si>
    <t>200326 GLO10201 I</t>
  </si>
  <si>
    <t xml:space="preserve">200342 822.1 RSA </t>
  </si>
  <si>
    <t>200403 ChinaRegNa</t>
  </si>
  <si>
    <t>200418 Human righ</t>
  </si>
  <si>
    <t>200435 UD ETIOPIA</t>
  </si>
  <si>
    <t>200453 valg obs E</t>
  </si>
  <si>
    <t>200455 uD OSLOKOA</t>
  </si>
  <si>
    <t xml:space="preserve">200456 INDONESIA </t>
  </si>
  <si>
    <t>200457 KINAPROGRA</t>
  </si>
  <si>
    <t>200467 Valg Pales</t>
  </si>
  <si>
    <t>200500 UD avtalen</t>
  </si>
  <si>
    <t>200516 KHM 106100</t>
  </si>
  <si>
    <t>205400 281 01EUUt</t>
  </si>
  <si>
    <t>Sum prosjektserie 20</t>
  </si>
  <si>
    <t>210719 ETHK 9343&gt;</t>
  </si>
  <si>
    <t>Sum prosjektserie 21</t>
  </si>
  <si>
    <t xml:space="preserve">460645 Fritt Ord </t>
  </si>
  <si>
    <t>460656 MR I Norge</t>
  </si>
  <si>
    <t>Sum prosjektserie 46</t>
  </si>
  <si>
    <t>640330 CTI 2004 5</t>
  </si>
  <si>
    <t>Sum prosjektserie 64</t>
  </si>
  <si>
    <t>690189 POVERTY AN</t>
  </si>
  <si>
    <t>Sum prosjektserie 69</t>
  </si>
  <si>
    <t>Basisvirksomhet</t>
  </si>
  <si>
    <t>Ekstern finansiert virksomhet</t>
  </si>
  <si>
    <t>142684 173585 S20</t>
  </si>
  <si>
    <t>200521 Forsknings</t>
  </si>
  <si>
    <t xml:space="preserve">200522 ICC legal </t>
  </si>
  <si>
    <t>204780 Domsrefera</t>
  </si>
  <si>
    <t xml:space="preserve"> </t>
  </si>
  <si>
    <t>New International law konfranse</t>
  </si>
  <si>
    <t>Forskningasistanse</t>
  </si>
  <si>
    <t>Investering</t>
  </si>
  <si>
    <t>Overført fra 2006</t>
  </si>
  <si>
    <t>Latin Amerika aktiviteter</t>
  </si>
  <si>
    <t>Andreas Føllestad</t>
  </si>
  <si>
    <t>Lena larsen</t>
  </si>
  <si>
    <t>Ny Stipendiat</t>
  </si>
  <si>
    <t>Heidi Lommel</t>
  </si>
  <si>
    <t>Kurs i MR</t>
  </si>
  <si>
    <t>Mastergradsundervisning</t>
  </si>
  <si>
    <t>Seminarer</t>
  </si>
  <si>
    <t>Velferdstiltak</t>
  </si>
  <si>
    <t xml:space="preserve">Kurs   </t>
  </si>
  <si>
    <t>Forskningsutvalget (FUU)</t>
  </si>
  <si>
    <t>Reisestøtte</t>
  </si>
  <si>
    <t xml:space="preserve">Kostnader </t>
  </si>
  <si>
    <t>Regnskap kostnader</t>
  </si>
  <si>
    <t>Resultat</t>
  </si>
  <si>
    <t>Budsjett 2007</t>
  </si>
  <si>
    <t>121208 172426/V10</t>
  </si>
  <si>
    <t>121260 177432/V10</t>
  </si>
  <si>
    <t>142746 176413/V10</t>
  </si>
  <si>
    <t>200392 Funksjonvu</t>
  </si>
  <si>
    <t>200433 534 Prof A</t>
  </si>
  <si>
    <t>200531 FROM WAR T</t>
  </si>
  <si>
    <t>200550 Kartleggin</t>
  </si>
  <si>
    <t>200571 NORAD RAMM</t>
  </si>
  <si>
    <t>200572 Vietnamesi</t>
  </si>
  <si>
    <t>200577 Nasjonal I</t>
  </si>
  <si>
    <t xml:space="preserve">420850 Statoil - </t>
  </si>
  <si>
    <t>Sum prosjektserie 42</t>
  </si>
  <si>
    <t>690218 IADB - Urf</t>
  </si>
  <si>
    <t>Totalt</t>
  </si>
  <si>
    <t>Ekstern finansierttvirksomhet ved SMR</t>
  </si>
  <si>
    <t>204793 E-lærongsk</t>
  </si>
  <si>
    <t>211358 Etiopia De</t>
  </si>
  <si>
    <t>211368 Truth and</t>
  </si>
  <si>
    <t>460756 Fritt ord</t>
  </si>
  <si>
    <t>Budsj. kostn. H i år</t>
  </si>
  <si>
    <t>Avvik budsjett/regnskap</t>
  </si>
  <si>
    <t>pr. 31.12.07</t>
  </si>
  <si>
    <t>Restbudsjett</t>
  </si>
  <si>
    <t>pr 31.12.07</t>
  </si>
  <si>
    <t>Kjetil Larsen</t>
  </si>
  <si>
    <t>Hustad,Richard</t>
  </si>
  <si>
    <t>Undervisning annet</t>
  </si>
  <si>
    <t>Likestillingsutvalget</t>
  </si>
  <si>
    <t>Etikk programmet</t>
  </si>
  <si>
    <t>Deligasjon fra Vietnam</t>
  </si>
  <si>
    <t>Diverse</t>
  </si>
  <si>
    <t>Databriller</t>
  </si>
  <si>
    <t>Resultat pr. 31.12.07</t>
  </si>
  <si>
    <t>200582 Synposium</t>
  </si>
  <si>
    <t>200603 NCHR - Egypt</t>
  </si>
  <si>
    <t>204797 Barns rett</t>
  </si>
  <si>
    <t>Mahin Bina</t>
  </si>
  <si>
    <t>NFR prosjekter</t>
  </si>
  <si>
    <t>Øyvind Strømmen</t>
  </si>
  <si>
    <t>Andre prosjekter</t>
  </si>
  <si>
    <t>Resultat pr 31.12.07</t>
  </si>
  <si>
    <t>Årsregnskap pr.31.12.2007</t>
  </si>
  <si>
    <t>JUS har pålagt instituttene å fryse UB 2007 med unntak for øremerkede midler etter søknad.</t>
  </si>
  <si>
    <t>SMR har fått innvilget unntak fra frysvedtak på ca 490.000</t>
  </si>
  <si>
    <t>Sum</t>
  </si>
  <si>
    <t>Note</t>
  </si>
  <si>
    <t>Beløp</t>
  </si>
  <si>
    <t>Forskergruppe MR og utvikling. Ca 50.000</t>
  </si>
  <si>
    <t>Etikkprogrammet-Vit.ass</t>
  </si>
  <si>
    <t>Frittord menneskerettighetsårbok</t>
  </si>
  <si>
    <t>Likestillingsmidler</t>
  </si>
  <si>
    <t>Ekstern publiseringsstøtte</t>
  </si>
  <si>
    <t>Flytting til nye lokaler</t>
  </si>
  <si>
    <t>Innkjøp av pc'er. Ikke belastet 2007 som avtalt. Ca 160.000</t>
  </si>
  <si>
    <t>Avslag JUS</t>
  </si>
  <si>
    <t>Innvilget JUS</t>
  </si>
  <si>
    <t>Utgående balanse (IB) 2007:</t>
  </si>
  <si>
    <t>Tekst/aktivitet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</si>
</sst>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#,###,###,##0"/>
    <numFmt numFmtId="173" formatCode="0.0\ %"/>
    <numFmt numFmtId="174" formatCode="_(&quot;kr&quot;\ * #,##0.0_);_(&quot;kr&quot;\ * \(#,##0.0\);_(&quot;kr&quot;\ * &quot;-&quot;??_);_(@_)"/>
    <numFmt numFmtId="175" formatCode="_(&quot;kr&quot;\ * #,##0_);_(&quot;kr&quot;\ * \(#,##0\);_(&quot;kr&quot;\ * &quot;-&quot;??_);_(@_)"/>
    <numFmt numFmtId="176" formatCode="0.0"/>
  </numFmts>
  <fonts count="55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2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1" fillId="0" borderId="0" xfId="0" applyFont="1" applyAlignment="1">
      <alignment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8" fillId="0" borderId="10" xfId="57" applyFont="1" applyBorder="1">
      <alignment/>
      <protection/>
    </xf>
    <xf numFmtId="3" fontId="6" fillId="0" borderId="10" xfId="57" applyNumberFormat="1" applyFont="1" applyBorder="1">
      <alignment/>
      <protection/>
    </xf>
    <xf numFmtId="3" fontId="6" fillId="0" borderId="12" xfId="60" applyNumberFormat="1" applyFont="1" applyBorder="1" applyAlignment="1">
      <alignment/>
    </xf>
    <xf numFmtId="0" fontId="6" fillId="0" borderId="13" xfId="57" applyFont="1" applyBorder="1">
      <alignment/>
      <protection/>
    </xf>
    <xf numFmtId="3" fontId="6" fillId="0" borderId="13" xfId="57" applyNumberFormat="1" applyFont="1" applyBorder="1">
      <alignment/>
      <protection/>
    </xf>
    <xf numFmtId="3" fontId="6" fillId="0" borderId="14" xfId="57" applyNumberFormat="1" applyFont="1" applyBorder="1">
      <alignment/>
      <protection/>
    </xf>
    <xf numFmtId="3" fontId="6" fillId="0" borderId="13" xfId="60" applyNumberFormat="1" applyFont="1" applyBorder="1" applyAlignment="1">
      <alignment/>
    </xf>
    <xf numFmtId="0" fontId="6" fillId="0" borderId="0" xfId="57" applyFont="1" applyBorder="1">
      <alignment/>
      <protection/>
    </xf>
    <xf numFmtId="3" fontId="6" fillId="0" borderId="11" xfId="57" applyNumberFormat="1" applyFont="1" applyBorder="1">
      <alignment/>
      <protection/>
    </xf>
    <xf numFmtId="0" fontId="6" fillId="0" borderId="14" xfId="57" applyFont="1" applyBorder="1">
      <alignment/>
      <protection/>
    </xf>
    <xf numFmtId="0" fontId="8" fillId="0" borderId="15" xfId="57" applyFont="1" applyBorder="1">
      <alignment/>
      <protection/>
    </xf>
    <xf numFmtId="0" fontId="6" fillId="0" borderId="15" xfId="57" applyFont="1" applyBorder="1">
      <alignment/>
      <protection/>
    </xf>
    <xf numFmtId="3" fontId="6" fillId="0" borderId="15" xfId="57" applyNumberFormat="1" applyFont="1" applyBorder="1">
      <alignment/>
      <protection/>
    </xf>
    <xf numFmtId="3" fontId="6" fillId="0" borderId="15" xfId="60" applyNumberFormat="1" applyFont="1" applyBorder="1" applyAlignment="1">
      <alignment/>
    </xf>
    <xf numFmtId="0" fontId="6" fillId="0" borderId="14" xfId="57" applyFont="1" applyBorder="1" applyAlignment="1" quotePrefix="1">
      <alignment horizontal="right"/>
      <protection/>
    </xf>
    <xf numFmtId="3" fontId="6" fillId="0" borderId="14" xfId="60" applyNumberFormat="1" applyFont="1" applyBorder="1" applyAlignment="1">
      <alignment/>
    </xf>
    <xf numFmtId="0" fontId="7" fillId="0" borderId="16" xfId="57" applyFont="1" applyBorder="1">
      <alignment/>
      <protection/>
    </xf>
    <xf numFmtId="0" fontId="6" fillId="0" borderId="16" xfId="57" applyFont="1" applyBorder="1">
      <alignment/>
      <protection/>
    </xf>
    <xf numFmtId="3" fontId="6" fillId="0" borderId="16" xfId="57" applyNumberFormat="1" applyFont="1" applyBorder="1">
      <alignment/>
      <protection/>
    </xf>
    <xf numFmtId="3" fontId="7" fillId="0" borderId="16" xfId="57" applyNumberFormat="1" applyFont="1" applyBorder="1">
      <alignment/>
      <protection/>
    </xf>
    <xf numFmtId="0" fontId="7" fillId="0" borderId="17" xfId="57" applyFont="1" applyBorder="1">
      <alignment/>
      <protection/>
    </xf>
    <xf numFmtId="0" fontId="6" fillId="0" borderId="17" xfId="57" applyFont="1" applyBorder="1">
      <alignment/>
      <protection/>
    </xf>
    <xf numFmtId="3" fontId="7" fillId="0" borderId="17" xfId="57" applyNumberFormat="1" applyFont="1" applyBorder="1">
      <alignment/>
      <protection/>
    </xf>
    <xf numFmtId="3" fontId="6" fillId="0" borderId="0" xfId="57" applyNumberFormat="1" applyFont="1" applyBorder="1">
      <alignment/>
      <protection/>
    </xf>
    <xf numFmtId="3" fontId="6" fillId="0" borderId="0" xfId="60" applyNumberFormat="1" applyFont="1" applyBorder="1" applyAlignment="1">
      <alignment/>
    </xf>
    <xf numFmtId="0" fontId="6" fillId="0" borderId="0" xfId="57" applyFont="1" applyBorder="1">
      <alignment/>
      <protection/>
    </xf>
    <xf numFmtId="0" fontId="7" fillId="0" borderId="18" xfId="57" applyFont="1" applyBorder="1">
      <alignment/>
      <protection/>
    </xf>
    <xf numFmtId="0" fontId="6" fillId="0" borderId="18" xfId="57" applyFont="1" applyBorder="1">
      <alignment/>
      <protection/>
    </xf>
    <xf numFmtId="3" fontId="7" fillId="0" borderId="18" xfId="57" applyNumberFormat="1" applyFont="1" applyBorder="1">
      <alignment/>
      <protection/>
    </xf>
    <xf numFmtId="3" fontId="6" fillId="0" borderId="10" xfId="57" applyNumberFormat="1" applyFont="1" applyBorder="1" applyAlignment="1">
      <alignment horizontal="right"/>
      <protection/>
    </xf>
    <xf numFmtId="3" fontId="6" fillId="0" borderId="10" xfId="60" applyNumberFormat="1" applyFont="1" applyBorder="1" applyAlignment="1">
      <alignment/>
    </xf>
    <xf numFmtId="3" fontId="6" fillId="0" borderId="11" xfId="60" applyNumberFormat="1" applyFont="1" applyFill="1" applyBorder="1" applyAlignment="1">
      <alignment/>
    </xf>
    <xf numFmtId="3" fontId="6" fillId="0" borderId="16" xfId="60" applyNumberFormat="1" applyFont="1" applyBorder="1" applyAlignment="1">
      <alignment/>
    </xf>
    <xf numFmtId="0" fontId="7" fillId="0" borderId="19" xfId="57" applyFont="1" applyBorder="1">
      <alignment/>
      <protection/>
    </xf>
    <xf numFmtId="3" fontId="7" fillId="0" borderId="19" xfId="57" applyNumberFormat="1" applyFont="1" applyBorder="1">
      <alignment/>
      <protection/>
    </xf>
    <xf numFmtId="0" fontId="9" fillId="0" borderId="0" xfId="57" applyFont="1">
      <alignment/>
      <protection/>
    </xf>
    <xf numFmtId="3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0" fontId="10" fillId="0" borderId="0" xfId="0" applyFont="1" applyAlignment="1">
      <alignment/>
    </xf>
    <xf numFmtId="0" fontId="7" fillId="0" borderId="10" xfId="57" applyFont="1" applyBorder="1" applyAlignment="1">
      <alignment horizontal="center"/>
      <protection/>
    </xf>
    <xf numFmtId="49" fontId="7" fillId="0" borderId="10" xfId="57" applyNumberFormat="1" applyFont="1" applyBorder="1" applyAlignment="1">
      <alignment horizontal="center"/>
      <protection/>
    </xf>
    <xf numFmtId="3" fontId="7" fillId="0" borderId="10" xfId="60" applyNumberFormat="1" applyFont="1" applyBorder="1" applyAlignment="1">
      <alignment horizontal="center"/>
    </xf>
    <xf numFmtId="49" fontId="7" fillId="0" borderId="11" xfId="57" applyNumberFormat="1" applyFont="1" applyBorder="1" applyAlignment="1">
      <alignment horizontal="center"/>
      <protection/>
    </xf>
    <xf numFmtId="49" fontId="7" fillId="0" borderId="20" xfId="57" applyNumberFormat="1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12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4" borderId="15" xfId="0" applyFont="1" applyFill="1" applyBorder="1" applyAlignment="1">
      <alignment/>
    </xf>
    <xf numFmtId="0" fontId="12" fillId="34" borderId="2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/>
    </xf>
    <xf numFmtId="0" fontId="12" fillId="0" borderId="16" xfId="0" applyFont="1" applyBorder="1" applyAlignment="1">
      <alignment/>
    </xf>
    <xf numFmtId="3" fontId="12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12" fillId="33" borderId="25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6" fillId="0" borderId="11" xfId="57" applyNumberFormat="1" applyFont="1" applyBorder="1" applyAlignment="1">
      <alignment/>
      <protection/>
    </xf>
    <xf numFmtId="0" fontId="7" fillId="0" borderId="18" xfId="57" applyFont="1" applyBorder="1" applyAlignment="1">
      <alignment horizontal="center"/>
      <protection/>
    </xf>
    <xf numFmtId="49" fontId="7" fillId="0" borderId="18" xfId="57" applyNumberFormat="1" applyFont="1" applyBorder="1" applyAlignment="1">
      <alignment horizontal="center"/>
      <protection/>
    </xf>
    <xf numFmtId="0" fontId="6" fillId="0" borderId="20" xfId="57" applyFont="1" applyBorder="1">
      <alignment/>
      <protection/>
    </xf>
    <xf numFmtId="0" fontId="6" fillId="0" borderId="27" xfId="57" applyFont="1" applyBorder="1">
      <alignment/>
      <protection/>
    </xf>
    <xf numFmtId="3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8" xfId="57" applyFont="1" applyBorder="1">
      <alignment/>
      <protection/>
    </xf>
    <xf numFmtId="0" fontId="14" fillId="0" borderId="15" xfId="57" applyFont="1" applyBorder="1">
      <alignment/>
      <protection/>
    </xf>
    <xf numFmtId="0" fontId="2" fillId="0" borderId="28" xfId="0" applyFont="1" applyBorder="1" applyAlignment="1">
      <alignment/>
    </xf>
    <xf numFmtId="0" fontId="16" fillId="33" borderId="29" xfId="0" applyFont="1" applyFill="1" applyBorder="1" applyAlignment="1">
      <alignment horizontal="center" vertical="top"/>
    </xf>
    <xf numFmtId="0" fontId="16" fillId="33" borderId="27" xfId="0" applyFont="1" applyFill="1" applyBorder="1" applyAlignment="1">
      <alignment horizontal="center" vertical="top"/>
    </xf>
    <xf numFmtId="0" fontId="16" fillId="33" borderId="30" xfId="0" applyFont="1" applyFill="1" applyBorder="1" applyAlignment="1">
      <alignment horizontal="center" vertical="top"/>
    </xf>
    <xf numFmtId="0" fontId="16" fillId="33" borderId="26" xfId="0" applyFont="1" applyFill="1" applyBorder="1" applyAlignment="1">
      <alignment horizontal="center" vertical="top"/>
    </xf>
    <xf numFmtId="14" fontId="16" fillId="33" borderId="18" xfId="0" applyNumberFormat="1" applyFont="1" applyFill="1" applyBorder="1" applyAlignment="1">
      <alignment horizontal="center" vertical="top"/>
    </xf>
    <xf numFmtId="0" fontId="16" fillId="33" borderId="18" xfId="0" applyFont="1" applyFill="1" applyBorder="1" applyAlignment="1">
      <alignment horizontal="center" vertical="top"/>
    </xf>
    <xf numFmtId="14" fontId="16" fillId="33" borderId="31" xfId="0" applyNumberFormat="1" applyFont="1" applyFill="1" applyBorder="1" applyAlignment="1">
      <alignment horizontal="center" vertical="top"/>
    </xf>
    <xf numFmtId="0" fontId="15" fillId="33" borderId="32" xfId="0" applyFont="1" applyFill="1" applyBorder="1" applyAlignment="1">
      <alignment horizontal="right" vertical="top"/>
    </xf>
    <xf numFmtId="0" fontId="15" fillId="33" borderId="33" xfId="0" applyFont="1" applyFill="1" applyBorder="1" applyAlignment="1">
      <alignment horizontal="right" vertical="top"/>
    </xf>
    <xf numFmtId="0" fontId="15" fillId="33" borderId="34" xfId="0" applyFont="1" applyFill="1" applyBorder="1" applyAlignment="1">
      <alignment horizontal="right" vertical="top"/>
    </xf>
    <xf numFmtId="172" fontId="15" fillId="34" borderId="35" xfId="0" applyNumberFormat="1" applyFont="1" applyFill="1" applyBorder="1" applyAlignment="1">
      <alignment horizontal="right" vertical="top"/>
    </xf>
    <xf numFmtId="172" fontId="15" fillId="34" borderId="36" xfId="0" applyNumberFormat="1" applyFont="1" applyFill="1" applyBorder="1" applyAlignment="1">
      <alignment horizontal="right" vertical="top"/>
    </xf>
    <xf numFmtId="172" fontId="15" fillId="34" borderId="37" xfId="0" applyNumberFormat="1" applyFont="1" applyFill="1" applyBorder="1" applyAlignment="1">
      <alignment horizontal="right" vertical="top"/>
    </xf>
    <xf numFmtId="172" fontId="16" fillId="35" borderId="35" xfId="0" applyNumberFormat="1" applyFont="1" applyFill="1" applyBorder="1" applyAlignment="1">
      <alignment horizontal="right" vertical="center"/>
    </xf>
    <xf numFmtId="172" fontId="16" fillId="35" borderId="36" xfId="0" applyNumberFormat="1" applyFont="1" applyFill="1" applyBorder="1" applyAlignment="1">
      <alignment horizontal="right" vertical="center"/>
    </xf>
    <xf numFmtId="172" fontId="16" fillId="35" borderId="37" xfId="0" applyNumberFormat="1" applyFont="1" applyFill="1" applyBorder="1" applyAlignment="1">
      <alignment horizontal="right" vertical="center"/>
    </xf>
    <xf numFmtId="172" fontId="16" fillId="34" borderId="36" xfId="0" applyNumberFormat="1" applyFont="1" applyFill="1" applyBorder="1" applyAlignment="1">
      <alignment horizontal="right" vertical="center"/>
    </xf>
    <xf numFmtId="172" fontId="15" fillId="34" borderId="38" xfId="0" applyNumberFormat="1" applyFont="1" applyFill="1" applyBorder="1" applyAlignment="1">
      <alignment horizontal="right" vertical="top"/>
    </xf>
    <xf numFmtId="172" fontId="15" fillId="34" borderId="39" xfId="0" applyNumberFormat="1" applyFont="1" applyFill="1" applyBorder="1" applyAlignment="1">
      <alignment horizontal="right" vertical="top"/>
    </xf>
    <xf numFmtId="172" fontId="16" fillId="35" borderId="40" xfId="0" applyNumberFormat="1" applyFont="1" applyFill="1" applyBorder="1" applyAlignment="1">
      <alignment horizontal="right" vertical="center"/>
    </xf>
    <xf numFmtId="172" fontId="16" fillId="33" borderId="41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4" fontId="15" fillId="33" borderId="33" xfId="0" applyNumberFormat="1" applyFont="1" applyFill="1" applyBorder="1" applyAlignment="1">
      <alignment horizontal="right" vertical="top"/>
    </xf>
    <xf numFmtId="0" fontId="16" fillId="33" borderId="27" xfId="0" applyFont="1" applyFill="1" applyBorder="1" applyAlignment="1">
      <alignment horizontal="left" vertical="top"/>
    </xf>
    <xf numFmtId="0" fontId="17" fillId="33" borderId="27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1" fillId="0" borderId="42" xfId="0" applyFont="1" applyFill="1" applyBorder="1" applyAlignment="1">
      <alignment horizontal="right" vertical="top"/>
    </xf>
    <xf numFmtId="0" fontId="1" fillId="0" borderId="43" xfId="0" applyFont="1" applyFill="1" applyBorder="1" applyAlignment="1">
      <alignment horizontal="right" vertical="top"/>
    </xf>
    <xf numFmtId="0" fontId="19" fillId="0" borderId="44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20" fillId="33" borderId="41" xfId="0" applyNumberFormat="1" applyFont="1" applyFill="1" applyBorder="1" applyAlignment="1">
      <alignment horizontal="right" vertical="top"/>
    </xf>
    <xf numFmtId="0" fontId="6" fillId="0" borderId="48" xfId="57" applyFont="1" applyBorder="1">
      <alignment/>
      <protection/>
    </xf>
    <xf numFmtId="3" fontId="6" fillId="0" borderId="48" xfId="57" applyNumberFormat="1" applyFont="1" applyBorder="1">
      <alignment/>
      <protection/>
    </xf>
    <xf numFmtId="14" fontId="9" fillId="0" borderId="0" xfId="57" applyNumberFormat="1" applyFont="1" applyAlignment="1">
      <alignment horizontal="right"/>
      <protection/>
    </xf>
    <xf numFmtId="0" fontId="6" fillId="0" borderId="18" xfId="57" applyFont="1" applyBorder="1" applyAlignment="1">
      <alignment horizontal="right"/>
      <protection/>
    </xf>
    <xf numFmtId="0" fontId="6" fillId="0" borderId="49" xfId="57" applyFont="1" applyBorder="1" applyAlignment="1">
      <alignment horizontal="right"/>
      <protection/>
    </xf>
    <xf numFmtId="0" fontId="6" fillId="0" borderId="11" xfId="57" applyFont="1" applyBorder="1" applyAlignment="1">
      <alignment horizontal="right"/>
      <protection/>
    </xf>
    <xf numFmtId="3" fontId="6" fillId="0" borderId="15" xfId="57" applyNumberFormat="1" applyFont="1" applyBorder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1" fillId="0" borderId="0" xfId="0" applyFont="1" applyAlignment="1">
      <alignment horizontal="right"/>
    </xf>
    <xf numFmtId="3" fontId="6" fillId="0" borderId="11" xfId="57" applyNumberFormat="1" applyFont="1" applyBorder="1" applyAlignment="1">
      <alignment horizontal="right"/>
      <protection/>
    </xf>
    <xf numFmtId="3" fontId="6" fillId="0" borderId="18" xfId="57" applyNumberFormat="1" applyFont="1" applyBorder="1" applyAlignment="1">
      <alignment horizontal="right"/>
      <protection/>
    </xf>
    <xf numFmtId="9" fontId="6" fillId="0" borderId="0" xfId="60" applyFont="1" applyAlignment="1">
      <alignment/>
    </xf>
    <xf numFmtId="0" fontId="6" fillId="0" borderId="0" xfId="57" applyFont="1" applyAlignment="1">
      <alignment horizontal="center"/>
      <protection/>
    </xf>
    <xf numFmtId="3" fontId="6" fillId="0" borderId="49" xfId="57" applyNumberFormat="1" applyFont="1" applyBorder="1" applyAlignment="1">
      <alignment horizontal="right"/>
      <protection/>
    </xf>
    <xf numFmtId="0" fontId="8" fillId="0" borderId="49" xfId="57" applyFont="1" applyBorder="1">
      <alignment/>
      <protection/>
    </xf>
    <xf numFmtId="0" fontId="6" fillId="0" borderId="49" xfId="57" applyFont="1" applyBorder="1">
      <alignment/>
      <protection/>
    </xf>
    <xf numFmtId="3" fontId="6" fillId="0" borderId="49" xfId="57" applyNumberFormat="1" applyFont="1" applyBorder="1">
      <alignment/>
      <protection/>
    </xf>
    <xf numFmtId="1" fontId="7" fillId="0" borderId="17" xfId="44" applyNumberFormat="1" applyFont="1" applyBorder="1" applyAlignment="1">
      <alignment horizontal="right"/>
    </xf>
    <xf numFmtId="1" fontId="7" fillId="0" borderId="16" xfId="60" applyNumberFormat="1" applyFont="1" applyBorder="1" applyAlignment="1">
      <alignment horizontal="right"/>
    </xf>
    <xf numFmtId="1" fontId="7" fillId="0" borderId="18" xfId="57" applyNumberFormat="1" applyFont="1" applyBorder="1" applyAlignment="1">
      <alignment horizontal="right"/>
      <protection/>
    </xf>
    <xf numFmtId="3" fontId="6" fillId="0" borderId="14" xfId="57" applyNumberFormat="1" applyFont="1" applyBorder="1" applyAlignment="1">
      <alignment horizontal="right"/>
      <protection/>
    </xf>
    <xf numFmtId="0" fontId="14" fillId="0" borderId="11" xfId="57" applyFont="1" applyBorder="1">
      <alignment/>
      <protection/>
    </xf>
    <xf numFmtId="0" fontId="14" fillId="0" borderId="14" xfId="57" applyFont="1" applyBorder="1">
      <alignment/>
      <protection/>
    </xf>
    <xf numFmtId="3" fontId="7" fillId="0" borderId="50" xfId="57" applyNumberFormat="1" applyFont="1" applyBorder="1" applyAlignment="1">
      <alignment horizontal="right"/>
      <protection/>
    </xf>
    <xf numFmtId="0" fontId="6" fillId="0" borderId="48" xfId="57" applyFont="1" applyBorder="1" applyAlignment="1">
      <alignment horizontal="right"/>
      <protection/>
    </xf>
    <xf numFmtId="0" fontId="19" fillId="0" borderId="0" xfId="0" applyFont="1" applyFill="1" applyBorder="1" applyAlignment="1">
      <alignment horizontal="left" vertical="center"/>
    </xf>
    <xf numFmtId="14" fontId="12" fillId="33" borderId="23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4" fontId="12" fillId="33" borderId="21" xfId="0" applyNumberFormat="1" applyFont="1" applyFill="1" applyBorder="1" applyAlignment="1">
      <alignment horizontal="center"/>
    </xf>
    <xf numFmtId="14" fontId="12" fillId="33" borderId="2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57" applyFont="1" applyFill="1" applyAlignment="1">
      <alignment horizontal="right"/>
      <protection/>
    </xf>
    <xf numFmtId="0" fontId="6" fillId="0" borderId="0" xfId="57" applyFont="1" applyFill="1">
      <alignment/>
      <protection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0" fontId="6" fillId="0" borderId="0" xfId="57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0" fontId="6" fillId="0" borderId="0" xfId="57" applyFont="1" applyFill="1" applyBorder="1">
      <alignment/>
      <protection/>
    </xf>
    <xf numFmtId="0" fontId="6" fillId="0" borderId="51" xfId="57" applyFont="1" applyBorder="1">
      <alignment/>
      <protection/>
    </xf>
    <xf numFmtId="3" fontId="12" fillId="0" borderId="51" xfId="0" applyNumberFormat="1" applyFont="1" applyFill="1" applyBorder="1" applyAlignment="1">
      <alignment horizontal="right"/>
    </xf>
    <xf numFmtId="0" fontId="6" fillId="0" borderId="52" xfId="57" applyFont="1" applyBorder="1">
      <alignment/>
      <protection/>
    </xf>
    <xf numFmtId="0" fontId="1" fillId="0" borderId="52" xfId="0" applyFont="1" applyBorder="1" applyAlignment="1">
      <alignment/>
    </xf>
    <xf numFmtId="0" fontId="6" fillId="0" borderId="48" xfId="57" applyFont="1" applyFill="1" applyBorder="1">
      <alignment/>
      <protection/>
    </xf>
    <xf numFmtId="0" fontId="6" fillId="0" borderId="52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1">
      <selection activeCell="I34" sqref="I34"/>
    </sheetView>
  </sheetViews>
  <sheetFormatPr defaultColWidth="9.140625" defaultRowHeight="12.75"/>
  <cols>
    <col min="1" max="1" width="33.140625" style="56" customWidth="1"/>
    <col min="2" max="2" width="14.28125" style="56" customWidth="1"/>
    <col min="3" max="4" width="12.7109375" style="56" customWidth="1"/>
    <col min="5" max="5" width="13.8515625" style="79" bestFit="1" customWidth="1"/>
    <col min="6" max="6" width="9.140625" style="56" customWidth="1"/>
    <col min="7" max="7" width="9.8515625" style="56" bestFit="1" customWidth="1"/>
    <col min="8" max="16384" width="9.140625" style="56" customWidth="1"/>
  </cols>
  <sheetData>
    <row r="1" spans="1:5" s="52" customFormat="1" ht="18.75">
      <c r="A1" s="51" t="s">
        <v>161</v>
      </c>
      <c r="B1" s="51"/>
      <c r="E1" s="77"/>
    </row>
    <row r="2" spans="1:5" s="52" customFormat="1" ht="18.75">
      <c r="A2" s="51"/>
      <c r="B2" s="51"/>
      <c r="E2" s="77"/>
    </row>
    <row r="3" spans="1:5" s="53" customFormat="1" ht="15.75">
      <c r="A3" s="53" t="s">
        <v>44</v>
      </c>
      <c r="E3" s="78"/>
    </row>
    <row r="4" spans="1:5" ht="12.75">
      <c r="A4" s="98"/>
      <c r="B4" s="71" t="s">
        <v>0</v>
      </c>
      <c r="C4" s="68" t="s">
        <v>0</v>
      </c>
      <c r="D4" s="55" t="s">
        <v>14</v>
      </c>
      <c r="E4" s="84"/>
    </row>
    <row r="5" spans="1:5" ht="12.75">
      <c r="A5" s="57"/>
      <c r="B5" s="72">
        <v>2007</v>
      </c>
      <c r="C5" s="166">
        <v>39447</v>
      </c>
      <c r="D5" s="167"/>
      <c r="E5" s="84"/>
    </row>
    <row r="6" spans="1:5" ht="12.75">
      <c r="A6" s="69" t="s">
        <v>45</v>
      </c>
      <c r="B6" s="70"/>
      <c r="C6" s="70"/>
      <c r="D6" s="83"/>
      <c r="E6" s="81"/>
    </row>
    <row r="7" spans="1:6" ht="12.75">
      <c r="A7" s="62" t="s">
        <v>52</v>
      </c>
      <c r="B7" s="61">
        <v>-9460335</v>
      </c>
      <c r="C7" s="61">
        <v>-9460335</v>
      </c>
      <c r="D7" s="61">
        <v>-9367214</v>
      </c>
      <c r="E7" s="81"/>
      <c r="F7" s="56" t="s">
        <v>99</v>
      </c>
    </row>
    <row r="8" spans="1:6" ht="12.75">
      <c r="A8" s="62" t="s">
        <v>53</v>
      </c>
      <c r="B8" s="61">
        <v>-8992643</v>
      </c>
      <c r="C8" s="61">
        <v>-8992643</v>
      </c>
      <c r="D8" s="61">
        <v>-9067280</v>
      </c>
      <c r="E8" s="81"/>
      <c r="F8" s="56" t="s">
        <v>99</v>
      </c>
    </row>
    <row r="9" spans="1:6" ht="12.75">
      <c r="A9" s="62" t="s">
        <v>54</v>
      </c>
      <c r="B9" s="61">
        <v>0</v>
      </c>
      <c r="C9" s="61">
        <v>0</v>
      </c>
      <c r="D9" s="61">
        <v>-522151</v>
      </c>
      <c r="E9" s="81"/>
      <c r="F9" s="56" t="s">
        <v>99</v>
      </c>
    </row>
    <row r="10" spans="1:5" ht="12.75">
      <c r="A10" s="62" t="s">
        <v>103</v>
      </c>
      <c r="B10" s="61">
        <v>-1915586</v>
      </c>
      <c r="C10" s="61">
        <v>-1915586</v>
      </c>
      <c r="D10" s="61">
        <v>-1915586</v>
      </c>
      <c r="E10" s="81"/>
    </row>
    <row r="11" spans="1:5" ht="12.75">
      <c r="A11" s="60" t="s">
        <v>55</v>
      </c>
      <c r="B11" s="63">
        <f>SUM(B7:B10)</f>
        <v>-20368564</v>
      </c>
      <c r="C11" s="63">
        <f>SUM(C7:C10)</f>
        <v>-20368564</v>
      </c>
      <c r="D11" s="63">
        <f>SUM(D7:D10)</f>
        <v>-20872231</v>
      </c>
      <c r="E11" s="82" t="s">
        <v>99</v>
      </c>
    </row>
    <row r="12" spans="1:5" ht="12.75">
      <c r="A12" s="60" t="s">
        <v>46</v>
      </c>
      <c r="B12" s="63" t="s">
        <v>99</v>
      </c>
      <c r="C12" s="61" t="s">
        <v>99</v>
      </c>
      <c r="D12" s="61" t="s">
        <v>99</v>
      </c>
      <c r="E12" s="81"/>
    </row>
    <row r="13" spans="1:5" ht="12.75">
      <c r="A13" s="62" t="s">
        <v>47</v>
      </c>
      <c r="B13" s="61">
        <v>12338013</v>
      </c>
      <c r="C13" s="61">
        <v>12338013</v>
      </c>
      <c r="D13" s="61">
        <v>12020874</v>
      </c>
      <c r="E13" s="81"/>
    </row>
    <row r="14" spans="1:6" ht="12.75">
      <c r="A14" s="62" t="s">
        <v>48</v>
      </c>
      <c r="B14" s="61">
        <v>7785420</v>
      </c>
      <c r="C14" s="61">
        <v>7785420</v>
      </c>
      <c r="D14" s="61">
        <v>7413380</v>
      </c>
      <c r="E14" s="81"/>
      <c r="F14" s="56" t="s">
        <v>99</v>
      </c>
    </row>
    <row r="15" spans="1:5" ht="12.75">
      <c r="A15" s="62" t="s">
        <v>102</v>
      </c>
      <c r="B15" s="61">
        <v>380000</v>
      </c>
      <c r="C15" s="61">
        <v>380000</v>
      </c>
      <c r="D15" s="61">
        <v>543697</v>
      </c>
      <c r="E15" s="81"/>
    </row>
    <row r="16" spans="1:5" ht="12.75">
      <c r="A16" s="62" t="s">
        <v>49</v>
      </c>
      <c r="B16" s="61"/>
      <c r="C16" s="61"/>
      <c r="D16" s="61">
        <v>-102318</v>
      </c>
      <c r="E16" s="81"/>
    </row>
    <row r="17" spans="1:7" ht="13.5" thickBot="1">
      <c r="A17" s="75" t="s">
        <v>13</v>
      </c>
      <c r="B17" s="76">
        <f>SUM(B13:B16)</f>
        <v>20503433</v>
      </c>
      <c r="C17" s="76">
        <f>SUM(C13:C16)</f>
        <v>20503433</v>
      </c>
      <c r="D17" s="76">
        <f>SUM(D13:D16)</f>
        <v>19875633</v>
      </c>
      <c r="E17" s="82" t="s">
        <v>99</v>
      </c>
      <c r="F17" s="56" t="s">
        <v>99</v>
      </c>
      <c r="G17" s="76" t="s">
        <v>99</v>
      </c>
    </row>
    <row r="18" spans="1:5" ht="12.75">
      <c r="A18" s="73" t="s">
        <v>152</v>
      </c>
      <c r="B18" s="74">
        <f>SUM(B11+B17)</f>
        <v>134869</v>
      </c>
      <c r="C18" s="74">
        <f>SUM(C11+C17)</f>
        <v>134869</v>
      </c>
      <c r="D18" s="74">
        <f>SUM(D11+D17)</f>
        <v>-996598</v>
      </c>
      <c r="E18" s="81"/>
    </row>
    <row r="19" spans="1:7" ht="12.75">
      <c r="A19" s="64"/>
      <c r="B19" s="64"/>
      <c r="E19" s="81"/>
      <c r="G19" s="97"/>
    </row>
    <row r="20" spans="1:5" ht="15.75">
      <c r="A20" s="53" t="s">
        <v>50</v>
      </c>
      <c r="B20" s="53"/>
      <c r="E20" s="81"/>
    </row>
    <row r="21" spans="1:5" ht="12.75">
      <c r="A21" s="54"/>
      <c r="B21" s="68" t="s">
        <v>0</v>
      </c>
      <c r="C21" s="164">
        <v>39447</v>
      </c>
      <c r="D21" s="165"/>
      <c r="E21" s="81"/>
    </row>
    <row r="22" spans="1:5" ht="12.75">
      <c r="A22" s="57"/>
      <c r="B22" s="58">
        <v>2007</v>
      </c>
      <c r="C22" s="58" t="s">
        <v>0</v>
      </c>
      <c r="D22" s="59" t="s">
        <v>14</v>
      </c>
      <c r="E22" s="81"/>
    </row>
    <row r="23" spans="1:7" ht="12.75">
      <c r="A23" s="60" t="s">
        <v>45</v>
      </c>
      <c r="B23" s="63"/>
      <c r="C23" s="63"/>
      <c r="D23" s="63"/>
      <c r="E23" s="81"/>
      <c r="G23" s="66"/>
    </row>
    <row r="24" spans="1:7" ht="12.75">
      <c r="A24" s="62" t="s">
        <v>56</v>
      </c>
      <c r="B24" s="61">
        <v>-50755554</v>
      </c>
      <c r="C24" s="61">
        <v>-55122768</v>
      </c>
      <c r="D24" s="61">
        <v>-62055922</v>
      </c>
      <c r="E24" s="81"/>
      <c r="G24" s="66"/>
    </row>
    <row r="25" spans="1:7" ht="12.75">
      <c r="A25" s="62" t="s">
        <v>103</v>
      </c>
      <c r="B25" s="61">
        <v>-10311684</v>
      </c>
      <c r="C25" s="61">
        <v>0</v>
      </c>
      <c r="D25" s="61">
        <v>0</v>
      </c>
      <c r="E25" s="81"/>
      <c r="G25" s="66"/>
    </row>
    <row r="26" spans="1:7" ht="12.75">
      <c r="A26" s="60" t="s">
        <v>55</v>
      </c>
      <c r="B26" s="63">
        <f>SUM(B24:B25)</f>
        <v>-61067238</v>
      </c>
      <c r="C26" s="63">
        <f>SUM(C24:C25)</f>
        <v>-55122768</v>
      </c>
      <c r="D26" s="63">
        <f>SUM(D24:D25)</f>
        <v>-62055922</v>
      </c>
      <c r="E26" s="82"/>
      <c r="G26" s="66"/>
    </row>
    <row r="27" spans="1:7" ht="12.75">
      <c r="A27" s="60" t="s">
        <v>46</v>
      </c>
      <c r="B27" s="60"/>
      <c r="C27" s="61"/>
      <c r="D27" s="61"/>
      <c r="E27" s="81"/>
      <c r="G27" s="67"/>
    </row>
    <row r="28" spans="1:7" ht="12.75">
      <c r="A28" s="62" t="s">
        <v>47</v>
      </c>
      <c r="B28" s="61">
        <v>20324799</v>
      </c>
      <c r="C28" s="61">
        <v>16046918</v>
      </c>
      <c r="D28" s="61">
        <v>20970973</v>
      </c>
      <c r="E28" s="81"/>
      <c r="G28" s="67"/>
    </row>
    <row r="29" spans="1:5" ht="12.75">
      <c r="A29" s="62" t="s">
        <v>48</v>
      </c>
      <c r="B29" s="61">
        <v>38500638</v>
      </c>
      <c r="C29" s="61">
        <v>32494491</v>
      </c>
      <c r="D29" s="61">
        <v>30985917</v>
      </c>
      <c r="E29" s="81"/>
    </row>
    <row r="30" spans="1:5" ht="12.75">
      <c r="A30" s="62" t="s">
        <v>49</v>
      </c>
      <c r="B30" s="61" t="s">
        <v>99</v>
      </c>
      <c r="C30" s="61"/>
      <c r="D30" s="61">
        <v>103773</v>
      </c>
      <c r="E30" s="81"/>
    </row>
    <row r="31" spans="1:5" ht="13.5" thickBot="1">
      <c r="A31" s="101"/>
      <c r="B31" s="76">
        <f>B28+B29</f>
        <v>58825437</v>
      </c>
      <c r="C31" s="76">
        <f>C28+C29+C30</f>
        <v>48541409</v>
      </c>
      <c r="D31" s="76">
        <f>D28+D29+D30</f>
        <v>52060663</v>
      </c>
      <c r="E31" s="82"/>
    </row>
    <row r="32" spans="1:5" ht="12.75">
      <c r="A32" s="73" t="s">
        <v>152</v>
      </c>
      <c r="B32" s="74">
        <f>B26+B31</f>
        <v>-2241801</v>
      </c>
      <c r="C32" s="74">
        <f>C26+C31</f>
        <v>-6581359</v>
      </c>
      <c r="D32" s="74">
        <f>D26+D31</f>
        <v>-9995259</v>
      </c>
      <c r="E32" s="81"/>
    </row>
    <row r="33" spans="1:2" ht="12.75">
      <c r="A33" s="64"/>
      <c r="B33" s="64"/>
    </row>
    <row r="34" spans="1:5" s="65" customFormat="1" ht="15.75">
      <c r="A34" s="53" t="s">
        <v>51</v>
      </c>
      <c r="B34" s="53"/>
      <c r="E34" s="80"/>
    </row>
    <row r="35" spans="1:4" ht="12.75">
      <c r="A35" s="54"/>
      <c r="B35" s="68" t="s">
        <v>0</v>
      </c>
      <c r="C35" s="164">
        <v>39447</v>
      </c>
      <c r="D35" s="165"/>
    </row>
    <row r="36" spans="1:4" ht="12.75">
      <c r="A36" s="57"/>
      <c r="B36" s="86">
        <v>2007</v>
      </c>
      <c r="C36" s="86" t="s">
        <v>0</v>
      </c>
      <c r="D36" s="87" t="s">
        <v>14</v>
      </c>
    </row>
    <row r="37" spans="1:4" ht="12.75">
      <c r="A37" s="85" t="s">
        <v>93</v>
      </c>
      <c r="B37" s="61">
        <f>B18</f>
        <v>134869</v>
      </c>
      <c r="C37" s="61">
        <f>C18</f>
        <v>134869</v>
      </c>
      <c r="D37" s="88">
        <f>D18</f>
        <v>-996598</v>
      </c>
    </row>
    <row r="38" spans="1:4" ht="13.5" thickBot="1">
      <c r="A38" s="89" t="s">
        <v>94</v>
      </c>
      <c r="B38" s="90">
        <f>B32</f>
        <v>-2241801</v>
      </c>
      <c r="C38" s="90">
        <f>C32</f>
        <v>-6581359</v>
      </c>
      <c r="D38" s="91">
        <f>D32</f>
        <v>-9995259</v>
      </c>
    </row>
    <row r="39" spans="1:4" ht="12.75">
      <c r="A39" s="73" t="s">
        <v>160</v>
      </c>
      <c r="B39" s="74">
        <f>SUM(B36:B38)</f>
        <v>-2104925</v>
      </c>
      <c r="C39" s="74">
        <f>SUM(C36:C38)</f>
        <v>-6446490</v>
      </c>
      <c r="D39" s="74">
        <f>SUM(D36:D38)</f>
        <v>-10991857</v>
      </c>
    </row>
    <row r="40" ht="12.75">
      <c r="B40" s="97" t="s">
        <v>99</v>
      </c>
    </row>
  </sheetData>
  <sheetProtection/>
  <mergeCells count="3">
    <mergeCell ref="C21:D21"/>
    <mergeCell ref="C35:D3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9.140625" style="3" customWidth="1"/>
    <col min="2" max="2" width="30.7109375" style="3" customWidth="1"/>
    <col min="3" max="3" width="15.57421875" style="3" customWidth="1"/>
    <col min="4" max="4" width="15.421875" style="3" hidden="1" customWidth="1"/>
    <col min="5" max="5" width="14.28125" style="3" customWidth="1"/>
    <col min="6" max="6" width="13.8515625" style="146" customWidth="1"/>
    <col min="7" max="16384" width="9.140625" style="3" customWidth="1"/>
  </cols>
  <sheetData>
    <row r="1" spans="1:18" s="44" customFormat="1" ht="18.75">
      <c r="A1" s="1" t="s">
        <v>29</v>
      </c>
      <c r="B1" s="41"/>
      <c r="C1" s="41"/>
      <c r="D1" s="42"/>
      <c r="E1" s="42"/>
      <c r="F1" s="140">
        <v>39447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1.25">
      <c r="A2" s="4"/>
      <c r="B2" s="4"/>
      <c r="C2" s="45" t="s">
        <v>32</v>
      </c>
      <c r="D2" s="46" t="s">
        <v>0</v>
      </c>
      <c r="E2" s="47" t="s">
        <v>14</v>
      </c>
      <c r="F2" s="45" t="s">
        <v>142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thickBot="1">
      <c r="A3" s="32" t="s">
        <v>2</v>
      </c>
      <c r="B3" s="33"/>
      <c r="C3" s="93">
        <v>2007</v>
      </c>
      <c r="D3" s="94" t="s">
        <v>141</v>
      </c>
      <c r="E3" s="94" t="s">
        <v>143</v>
      </c>
      <c r="F3" s="14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1.25">
      <c r="A4" s="96">
        <v>0</v>
      </c>
      <c r="B4" s="95" t="s">
        <v>43</v>
      </c>
      <c r="C4" s="92" t="s">
        <v>99</v>
      </c>
      <c r="D4" s="48"/>
      <c r="E4" s="49"/>
      <c r="F4" s="14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6" t="s">
        <v>1</v>
      </c>
      <c r="B5" s="50"/>
      <c r="C5" s="4"/>
      <c r="D5" s="7"/>
      <c r="E5" s="8"/>
      <c r="F5" s="14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>
      <c r="A6" s="4">
        <v>100000</v>
      </c>
      <c r="B6" s="50" t="s">
        <v>100</v>
      </c>
      <c r="C6" s="50"/>
      <c r="D6" s="7"/>
      <c r="E6" s="8">
        <v>1816</v>
      </c>
      <c r="F6" s="158">
        <v>-1816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>
      <c r="A7" s="15">
        <v>100003</v>
      </c>
      <c r="B7" s="9" t="s">
        <v>114</v>
      </c>
      <c r="C7" s="10">
        <v>354463</v>
      </c>
      <c r="D7" s="11">
        <v>294817</v>
      </c>
      <c r="E7" s="12">
        <v>443547</v>
      </c>
      <c r="F7" s="147">
        <v>-89084</v>
      </c>
      <c r="G7" s="2" t="s">
        <v>99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>
      <c r="A8" s="15">
        <v>100005</v>
      </c>
      <c r="B8" s="9" t="s">
        <v>115</v>
      </c>
      <c r="C8" s="10"/>
      <c r="D8" s="11"/>
      <c r="E8" s="12">
        <v>21945</v>
      </c>
      <c r="F8" s="158">
        <v>-21945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>
      <c r="A9" s="15">
        <v>100006</v>
      </c>
      <c r="B9" s="9" t="s">
        <v>101</v>
      </c>
      <c r="C9" s="10">
        <v>684783</v>
      </c>
      <c r="D9" s="11">
        <v>560277</v>
      </c>
      <c r="E9" s="12">
        <v>62957</v>
      </c>
      <c r="F9" s="158">
        <v>621826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>
      <c r="A10" s="15">
        <v>101000</v>
      </c>
      <c r="B10" s="9" t="s">
        <v>33</v>
      </c>
      <c r="C10" s="10"/>
      <c r="D10" s="11" t="s">
        <v>99</v>
      </c>
      <c r="E10" s="12">
        <v>24142</v>
      </c>
      <c r="F10" s="147">
        <v>-24142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>
      <c r="A11" s="15">
        <v>100035</v>
      </c>
      <c r="B11" s="9" t="s">
        <v>34</v>
      </c>
      <c r="C11" s="11">
        <v>370000</v>
      </c>
      <c r="D11" s="11">
        <v>370000</v>
      </c>
      <c r="E11" s="21">
        <v>301068</v>
      </c>
      <c r="F11" s="158">
        <v>68932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>
      <c r="A12" s="15">
        <v>100038</v>
      </c>
      <c r="B12" s="9" t="s">
        <v>35</v>
      </c>
      <c r="C12" s="11">
        <v>207000</v>
      </c>
      <c r="D12" s="11">
        <v>167000</v>
      </c>
      <c r="E12" s="21">
        <v>193409</v>
      </c>
      <c r="F12" s="147">
        <v>13591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>
      <c r="A13" s="15">
        <v>120000</v>
      </c>
      <c r="B13" s="9" t="s">
        <v>36</v>
      </c>
      <c r="C13" s="11">
        <v>500000</v>
      </c>
      <c r="D13" s="11">
        <v>300000</v>
      </c>
      <c r="E13" s="11">
        <v>108846</v>
      </c>
      <c r="F13" s="158">
        <v>391154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>
      <c r="A14" s="15">
        <v>120157</v>
      </c>
      <c r="B14" s="9" t="s">
        <v>104</v>
      </c>
      <c r="C14" s="11" t="s">
        <v>99</v>
      </c>
      <c r="D14" s="11"/>
      <c r="E14" s="11">
        <v>-216290</v>
      </c>
      <c r="F14" s="147">
        <v>216290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>
      <c r="A15" s="15">
        <v>350561</v>
      </c>
      <c r="B15" s="9" t="s">
        <v>105</v>
      </c>
      <c r="C15" s="11"/>
      <c r="D15" s="11"/>
      <c r="E15" s="11">
        <v>-45098</v>
      </c>
      <c r="F15" s="158">
        <v>45098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>
      <c r="A16" s="4">
        <v>352317</v>
      </c>
      <c r="B16" s="50" t="s">
        <v>144</v>
      </c>
      <c r="C16" s="7"/>
      <c r="D16" s="7"/>
      <c r="E16" s="7">
        <v>2995</v>
      </c>
      <c r="F16" s="158">
        <v>-2995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2" thickBot="1">
      <c r="A17" s="23">
        <v>352128</v>
      </c>
      <c r="B17" s="99" t="s">
        <v>106</v>
      </c>
      <c r="C17" s="24" t="s">
        <v>99</v>
      </c>
      <c r="D17" s="24" t="s">
        <v>99</v>
      </c>
      <c r="E17" s="24">
        <v>12455</v>
      </c>
      <c r="F17" s="148">
        <v>-12455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" thickBot="1">
      <c r="A18" s="32" t="s">
        <v>3</v>
      </c>
      <c r="B18" s="33"/>
      <c r="C18" s="34">
        <v>2116246</v>
      </c>
      <c r="D18" s="34">
        <f>SUM(D7+D9+D11+D12+D13+H38)</f>
        <v>1692094</v>
      </c>
      <c r="E18" s="34">
        <f>SUM(E6:E17)</f>
        <v>911792</v>
      </c>
      <c r="F18" s="155">
        <f>SUM(F6:F17)</f>
        <v>1204454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>
      <c r="A19" s="16" t="s">
        <v>4</v>
      </c>
      <c r="B19" s="17"/>
      <c r="C19" s="18" t="s">
        <v>99</v>
      </c>
      <c r="D19" s="18" t="s">
        <v>99</v>
      </c>
      <c r="E19" s="19"/>
      <c r="F19" s="151" t="s">
        <v>99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>
      <c r="A20" s="100">
        <v>400014</v>
      </c>
      <c r="B20" s="17" t="s">
        <v>107</v>
      </c>
      <c r="C20" s="18"/>
      <c r="D20" s="18"/>
      <c r="E20" s="19">
        <v>450138</v>
      </c>
      <c r="F20" s="144">
        <v>-450138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>
      <c r="A21" s="20">
        <v>410000</v>
      </c>
      <c r="B21" s="15" t="s">
        <v>15</v>
      </c>
      <c r="C21" s="11">
        <v>911638</v>
      </c>
      <c r="D21" s="11">
        <v>745886</v>
      </c>
      <c r="E21" s="21">
        <v>804509</v>
      </c>
      <c r="F21" s="144">
        <v>107129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>
      <c r="A22" s="4">
        <v>410065</v>
      </c>
      <c r="B22" s="4" t="s">
        <v>108</v>
      </c>
      <c r="C22" s="7">
        <v>30000</v>
      </c>
      <c r="D22" s="7">
        <v>18000</v>
      </c>
      <c r="E22" s="36">
        <v>12830</v>
      </c>
      <c r="F22" s="144">
        <v>17170</v>
      </c>
      <c r="G22" s="2"/>
      <c r="H22" s="2"/>
      <c r="I22" s="149"/>
      <c r="J22" s="2"/>
      <c r="K22" s="2"/>
      <c r="L22" s="2"/>
      <c r="M22" s="2"/>
      <c r="N22" s="2"/>
      <c r="O22" s="2"/>
      <c r="P22" s="2"/>
      <c r="Q22" s="2"/>
      <c r="R22" s="2"/>
    </row>
    <row r="23" spans="1:18" ht="11.25">
      <c r="A23" s="4">
        <v>411509</v>
      </c>
      <c r="B23" s="4" t="s">
        <v>145</v>
      </c>
      <c r="C23" s="7"/>
      <c r="D23" s="7"/>
      <c r="E23" s="36">
        <v>14880</v>
      </c>
      <c r="F23" s="144">
        <v>-14880</v>
      </c>
      <c r="G23" s="2"/>
      <c r="H23" s="2"/>
      <c r="I23" s="149"/>
      <c r="J23" s="2"/>
      <c r="K23" s="2"/>
      <c r="L23" s="2"/>
      <c r="M23" s="2"/>
      <c r="N23" s="2"/>
      <c r="O23" s="2"/>
      <c r="P23" s="2"/>
      <c r="Q23" s="2"/>
      <c r="R23" s="2"/>
    </row>
    <row r="24" spans="1:18" ht="12" thickBot="1">
      <c r="A24" s="22" t="s">
        <v>5</v>
      </c>
      <c r="B24" s="23"/>
      <c r="C24" s="25">
        <f>SUM(C21:C22)</f>
        <v>941638</v>
      </c>
      <c r="D24" s="25">
        <f>SUM(D21:D22)</f>
        <v>763886</v>
      </c>
      <c r="E24" s="25">
        <f>SUM(E20:E23)</f>
        <v>1282357</v>
      </c>
      <c r="F24" s="156">
        <f>SUM(F20:F23)</f>
        <v>-340719</v>
      </c>
      <c r="G24" s="2"/>
      <c r="H24" s="2"/>
      <c r="I24" s="2"/>
      <c r="J24" s="150"/>
      <c r="K24" s="2"/>
      <c r="L24" s="2"/>
      <c r="M24" s="2"/>
      <c r="N24" s="2"/>
      <c r="O24" s="2"/>
      <c r="P24" s="2"/>
      <c r="Q24" s="2"/>
      <c r="R24" s="2"/>
    </row>
    <row r="25" spans="1:18" ht="11.25">
      <c r="A25" s="152" t="s">
        <v>17</v>
      </c>
      <c r="B25" s="153"/>
      <c r="C25" s="154" t="s">
        <v>99</v>
      </c>
      <c r="D25" s="154"/>
      <c r="E25" s="154"/>
      <c r="F25" s="14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>
      <c r="A26" s="17">
        <v>500000</v>
      </c>
      <c r="B26" s="17" t="s">
        <v>31</v>
      </c>
      <c r="C26" s="18">
        <v>146000</v>
      </c>
      <c r="D26" s="18">
        <v>139000</v>
      </c>
      <c r="E26" s="18">
        <v>39312</v>
      </c>
      <c r="F26" s="144">
        <v>106688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>
      <c r="A27" s="5">
        <v>540000</v>
      </c>
      <c r="B27" s="5" t="s">
        <v>109</v>
      </c>
      <c r="C27" s="14"/>
      <c r="D27" s="14"/>
      <c r="E27" s="14">
        <v>116815</v>
      </c>
      <c r="F27" s="144">
        <v>-116815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" thickBot="1">
      <c r="A28" s="22" t="s">
        <v>30</v>
      </c>
      <c r="B28" s="22"/>
      <c r="C28" s="25">
        <f>SUM(C26)</f>
        <v>146000</v>
      </c>
      <c r="D28" s="25">
        <f>SUM(D26)</f>
        <v>139000</v>
      </c>
      <c r="E28" s="25">
        <f>SUM(E26:E27)</f>
        <v>156127</v>
      </c>
      <c r="F28" s="157">
        <f>SUM(F26:F27)</f>
        <v>-10127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>
      <c r="A29" s="16" t="s">
        <v>16</v>
      </c>
      <c r="B29" s="17"/>
      <c r="C29" s="17"/>
      <c r="D29" s="18"/>
      <c r="E29" s="19"/>
      <c r="F29" s="14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>
      <c r="A30" s="15">
        <v>612000</v>
      </c>
      <c r="B30" s="15" t="s">
        <v>110</v>
      </c>
      <c r="C30" s="11">
        <v>199259</v>
      </c>
      <c r="D30" s="11" t="s">
        <v>99</v>
      </c>
      <c r="E30" s="21">
        <v>43544</v>
      </c>
      <c r="F30" s="158">
        <v>155715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" thickBot="1">
      <c r="A31" s="15">
        <v>641302</v>
      </c>
      <c r="B31" s="15" t="s">
        <v>146</v>
      </c>
      <c r="C31" s="11" t="s">
        <v>99</v>
      </c>
      <c r="D31" s="11">
        <v>83254</v>
      </c>
      <c r="E31" s="21">
        <v>58000</v>
      </c>
      <c r="F31" s="148">
        <v>-58000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" thickBot="1">
      <c r="A32" s="26" t="s">
        <v>18</v>
      </c>
      <c r="B32" s="27"/>
      <c r="C32" s="28">
        <f>SUM(C30:C31)</f>
        <v>199259</v>
      </c>
      <c r="D32" s="28">
        <f>SUM(D30:D31)</f>
        <v>83254</v>
      </c>
      <c r="E32" s="28">
        <f>SUM(E30:E31)</f>
        <v>101544</v>
      </c>
      <c r="F32" s="28">
        <f>SUM(F30:F31)</f>
        <v>97715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>
      <c r="A33" s="152" t="s">
        <v>19</v>
      </c>
      <c r="B33" s="153"/>
      <c r="C33" s="153"/>
      <c r="D33" s="154"/>
      <c r="E33" s="154"/>
      <c r="F33" s="14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>
      <c r="A34" s="160">
        <v>700001</v>
      </c>
      <c r="B34" s="15" t="s">
        <v>147</v>
      </c>
      <c r="C34" s="15"/>
      <c r="D34" s="11"/>
      <c r="E34" s="11">
        <v>6092</v>
      </c>
      <c r="F34" s="144">
        <v>-6092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>
      <c r="A35" s="159">
        <v>700002</v>
      </c>
      <c r="B35" s="5" t="s">
        <v>148</v>
      </c>
      <c r="C35" s="5"/>
      <c r="D35" s="14"/>
      <c r="E35" s="14">
        <v>-135000</v>
      </c>
      <c r="F35" s="144">
        <v>135000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>
      <c r="A36" s="15">
        <v>700013</v>
      </c>
      <c r="B36" s="15" t="s">
        <v>20</v>
      </c>
      <c r="C36" s="11">
        <v>371939</v>
      </c>
      <c r="D36" s="11">
        <v>311415</v>
      </c>
      <c r="E36" s="11">
        <v>318530</v>
      </c>
      <c r="F36" s="144">
        <v>53409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" thickBot="1">
      <c r="A37" s="32" t="s">
        <v>21</v>
      </c>
      <c r="B37" s="33"/>
      <c r="C37" s="34">
        <f>SUM(C36)</f>
        <v>371939</v>
      </c>
      <c r="D37" s="34">
        <f>SUM(D36)</f>
        <v>311415</v>
      </c>
      <c r="E37" s="34">
        <f>SUM(E36)</f>
        <v>318530</v>
      </c>
      <c r="F37" s="34">
        <v>182317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>
      <c r="A38" s="16" t="s">
        <v>6</v>
      </c>
      <c r="B38" s="17"/>
      <c r="C38" s="17"/>
      <c r="D38" s="18"/>
      <c r="E38" s="19"/>
      <c r="F38" s="1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>
      <c r="A39" s="17">
        <v>800002</v>
      </c>
      <c r="B39" s="17" t="s">
        <v>149</v>
      </c>
      <c r="C39" s="17"/>
      <c r="D39" s="18"/>
      <c r="E39" s="19">
        <v>-64383</v>
      </c>
      <c r="F39" s="158">
        <v>64383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1.25">
      <c r="A40" s="17">
        <v>800010</v>
      </c>
      <c r="B40" s="17" t="s">
        <v>150</v>
      </c>
      <c r="C40" s="17"/>
      <c r="D40" s="18"/>
      <c r="E40" s="19">
        <v>25398</v>
      </c>
      <c r="F40" s="147">
        <v>-25398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1.25">
      <c r="A41" s="15">
        <v>800004</v>
      </c>
      <c r="B41" s="15" t="s">
        <v>22</v>
      </c>
      <c r="C41" s="11">
        <v>1410713</v>
      </c>
      <c r="D41" s="11">
        <v>1233975</v>
      </c>
      <c r="E41" s="21">
        <v>1332513</v>
      </c>
      <c r="F41" s="158">
        <v>78200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>
      <c r="A42" s="4">
        <v>800040</v>
      </c>
      <c r="B42" s="4" t="s">
        <v>23</v>
      </c>
      <c r="C42" s="7">
        <v>499519</v>
      </c>
      <c r="D42" s="7">
        <v>430815</v>
      </c>
      <c r="E42" s="21">
        <v>363479</v>
      </c>
      <c r="F42" s="147">
        <v>136040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.25">
      <c r="A43" s="4">
        <v>800134</v>
      </c>
      <c r="B43" s="4" t="s">
        <v>111</v>
      </c>
      <c r="C43" s="7"/>
      <c r="D43" s="7"/>
      <c r="E43" s="19">
        <v>-21915</v>
      </c>
      <c r="F43" s="158">
        <v>21915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1.25">
      <c r="A44" s="4">
        <v>821216</v>
      </c>
      <c r="B44" s="4" t="s">
        <v>37</v>
      </c>
      <c r="C44" s="7">
        <v>50000</v>
      </c>
      <c r="D44" s="7">
        <v>40000</v>
      </c>
      <c r="E44" s="18">
        <v>42999</v>
      </c>
      <c r="F44" s="147">
        <v>7001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1.25">
      <c r="A45" s="4">
        <v>840000</v>
      </c>
      <c r="B45" s="4" t="s">
        <v>24</v>
      </c>
      <c r="C45" s="7">
        <v>300000</v>
      </c>
      <c r="D45" s="35">
        <v>250000</v>
      </c>
      <c r="E45" s="36">
        <v>304540</v>
      </c>
      <c r="F45" s="158">
        <v>-4540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25">
      <c r="A46" s="4">
        <v>890000</v>
      </c>
      <c r="B46" s="4" t="s">
        <v>25</v>
      </c>
      <c r="C46" s="7">
        <v>4271598</v>
      </c>
      <c r="D46" s="7">
        <v>3462307</v>
      </c>
      <c r="E46" s="36">
        <v>4514477</v>
      </c>
      <c r="F46" s="147">
        <v>-242880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1.25">
      <c r="A47" s="4">
        <v>890003</v>
      </c>
      <c r="B47" s="4" t="s">
        <v>38</v>
      </c>
      <c r="C47" s="7">
        <v>100000</v>
      </c>
      <c r="D47" s="7">
        <v>80000</v>
      </c>
      <c r="E47" s="36">
        <v>47450</v>
      </c>
      <c r="F47" s="158">
        <v>52550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>
      <c r="A48" s="15">
        <v>890010</v>
      </c>
      <c r="B48" s="4" t="s">
        <v>39</v>
      </c>
      <c r="C48" s="7">
        <v>400000</v>
      </c>
      <c r="D48" s="7">
        <v>320000</v>
      </c>
      <c r="E48" s="37">
        <v>246987</v>
      </c>
      <c r="F48" s="158">
        <v>153013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" thickBot="1">
      <c r="A49" s="23">
        <v>890011</v>
      </c>
      <c r="B49" s="23" t="s">
        <v>40</v>
      </c>
      <c r="C49" s="24">
        <v>150000</v>
      </c>
      <c r="D49" s="24">
        <v>136200</v>
      </c>
      <c r="E49" s="38">
        <v>125036</v>
      </c>
      <c r="F49" s="148">
        <v>24964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" thickBot="1">
      <c r="A50" s="32" t="s">
        <v>7</v>
      </c>
      <c r="B50" s="33"/>
      <c r="C50" s="34">
        <f>SUM(C41:C49)</f>
        <v>7181830</v>
      </c>
      <c r="D50" s="34">
        <f>SUM(D41:D49)</f>
        <v>5953297</v>
      </c>
      <c r="E50" s="34">
        <f>SUM(E39:E49)</f>
        <v>6916581</v>
      </c>
      <c r="F50" s="34">
        <f>SUM(F39:F49)</f>
        <v>265248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1.25">
      <c r="A51" s="16" t="s">
        <v>8</v>
      </c>
      <c r="B51" s="17"/>
      <c r="C51" s="17"/>
      <c r="D51" s="18"/>
      <c r="E51" s="19"/>
      <c r="F51" s="14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1.25">
      <c r="A52" s="20">
        <v>900000</v>
      </c>
      <c r="B52" s="15" t="s">
        <v>26</v>
      </c>
      <c r="C52" s="11">
        <v>1891846</v>
      </c>
      <c r="D52" s="11">
        <v>1568167</v>
      </c>
      <c r="E52" s="21">
        <v>1594446</v>
      </c>
      <c r="F52" s="158">
        <v>297400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1.25">
      <c r="A53" s="20">
        <v>900000</v>
      </c>
      <c r="B53" s="15" t="s">
        <v>41</v>
      </c>
      <c r="C53" s="11">
        <v>600000</v>
      </c>
      <c r="D53" s="11">
        <v>600000</v>
      </c>
      <c r="E53" s="21">
        <v>656705</v>
      </c>
      <c r="F53" s="147">
        <v>-56705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1.25">
      <c r="A54" s="20">
        <v>900002</v>
      </c>
      <c r="B54" s="15" t="s">
        <v>112</v>
      </c>
      <c r="C54" s="11"/>
      <c r="D54" s="11"/>
      <c r="E54" s="21">
        <v>-3937</v>
      </c>
      <c r="F54" s="158">
        <v>3937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1.25">
      <c r="A55" s="20">
        <v>900069</v>
      </c>
      <c r="B55" s="15" t="s">
        <v>42</v>
      </c>
      <c r="C55" s="11" t="s">
        <v>99</v>
      </c>
      <c r="D55" s="11" t="s">
        <v>99</v>
      </c>
      <c r="E55" s="21">
        <v>33123</v>
      </c>
      <c r="F55" s="147">
        <v>-33123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1.25">
      <c r="A56" s="15">
        <v>901000</v>
      </c>
      <c r="B56" s="15" t="s">
        <v>27</v>
      </c>
      <c r="C56" s="11">
        <v>500000</v>
      </c>
      <c r="D56" s="11">
        <v>300000</v>
      </c>
      <c r="E56" s="21">
        <v>508502</v>
      </c>
      <c r="F56" s="158">
        <v>-8502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1.25">
      <c r="A57" s="4">
        <v>904000</v>
      </c>
      <c r="B57" s="4" t="s">
        <v>28</v>
      </c>
      <c r="C57" s="7">
        <v>2459004</v>
      </c>
      <c r="D57" s="7">
        <v>2049170</v>
      </c>
      <c r="E57" s="36">
        <v>2459000</v>
      </c>
      <c r="F57" s="143">
        <v>4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" thickBot="1">
      <c r="A58" s="22" t="s">
        <v>9</v>
      </c>
      <c r="B58" s="23"/>
      <c r="C58" s="25">
        <f>SUM(C52:C57)</f>
        <v>5450850</v>
      </c>
      <c r="D58" s="25">
        <f>SUM(D52:D57)</f>
        <v>4517337</v>
      </c>
      <c r="E58" s="25">
        <f>SUM(E52:E57)</f>
        <v>5247839</v>
      </c>
      <c r="F58" s="25">
        <f>SUM(F52:F57)</f>
        <v>203011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1.25">
      <c r="A59" s="16" t="s">
        <v>10</v>
      </c>
      <c r="B59" s="17"/>
      <c r="C59" s="17"/>
      <c r="D59" s="18"/>
      <c r="E59" s="19"/>
      <c r="F59" s="14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1.25">
      <c r="A60" s="15">
        <v>990000</v>
      </c>
      <c r="B60" s="15" t="s">
        <v>11</v>
      </c>
      <c r="C60" s="11">
        <v>4465672</v>
      </c>
      <c r="D60" s="11">
        <v>3628061</v>
      </c>
      <c r="E60" s="21">
        <v>4153385</v>
      </c>
      <c r="F60" s="158">
        <v>312287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1.25">
      <c r="A61" s="4">
        <v>990030</v>
      </c>
      <c r="B61" s="4" t="s">
        <v>151</v>
      </c>
      <c r="C61" s="7"/>
      <c r="D61" s="7"/>
      <c r="E61" s="36">
        <v>5668</v>
      </c>
      <c r="F61" s="147">
        <v>-5668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1.25">
      <c r="A62" s="15">
        <v>990100</v>
      </c>
      <c r="B62" s="15" t="s">
        <v>113</v>
      </c>
      <c r="C62" s="15"/>
      <c r="D62" s="11">
        <v>0</v>
      </c>
      <c r="E62" s="21">
        <v>5867</v>
      </c>
      <c r="F62" s="158">
        <v>-5867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" thickBot="1">
      <c r="A63" s="22" t="s">
        <v>12</v>
      </c>
      <c r="B63" s="23"/>
      <c r="C63" s="25">
        <f>SUM(C60:C62)</f>
        <v>4465672</v>
      </c>
      <c r="D63" s="25">
        <f>SUM(D60:D62)</f>
        <v>3628061</v>
      </c>
      <c r="E63" s="25">
        <f>SUM(E60:E62)</f>
        <v>4164920</v>
      </c>
      <c r="F63" s="25">
        <f>SUM(F60:F62)</f>
        <v>300752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" thickBot="1">
      <c r="A64" s="39" t="s">
        <v>13</v>
      </c>
      <c r="B64" s="39"/>
      <c r="C64" s="40">
        <f>SUM(C18+C24+C28+C32+C37+C50+C58+C63)</f>
        <v>20873434</v>
      </c>
      <c r="D64" s="40">
        <f>SUM(D18+D24+D28+D32+D37+D50+D58+D63)</f>
        <v>17088344</v>
      </c>
      <c r="E64" s="40">
        <f>E18+E24+E28+E32+E37+E50+E58+E63</f>
        <v>19099690</v>
      </c>
      <c r="F64" s="161">
        <f>SUM(F18+F24+F28+F32+F37+F50+F58+F63)</f>
        <v>1902651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" thickTop="1">
      <c r="A65" s="189" t="s">
        <v>140</v>
      </c>
      <c r="B65" s="138"/>
      <c r="C65" s="138"/>
      <c r="D65" s="138"/>
      <c r="E65" s="139">
        <v>1902651</v>
      </c>
      <c r="F65" s="16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1.25">
      <c r="A66" s="13"/>
      <c r="B66" s="13"/>
      <c r="C66" s="13"/>
      <c r="D66" s="29"/>
      <c r="E66" s="30"/>
      <c r="F66" s="14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1.25">
      <c r="A67" s="173" t="s">
        <v>99</v>
      </c>
      <c r="B67" s="173"/>
      <c r="C67" s="173"/>
      <c r="D67" s="173"/>
      <c r="E67" s="173"/>
      <c r="F67" s="173"/>
      <c r="G67" s="173"/>
      <c r="H67" s="173"/>
      <c r="I67" s="173"/>
      <c r="J67" s="173"/>
      <c r="K67" s="2"/>
      <c r="L67" s="2"/>
      <c r="M67" s="2"/>
      <c r="N67" s="2"/>
      <c r="O67" s="2"/>
      <c r="P67" s="2"/>
      <c r="Q67" s="2"/>
      <c r="R67" s="2"/>
    </row>
    <row r="68" spans="1:18" ht="11.25">
      <c r="A68" s="190" t="s">
        <v>176</v>
      </c>
      <c r="B68" s="188"/>
      <c r="C68" s="190"/>
      <c r="D68" s="190"/>
      <c r="E68" s="190"/>
      <c r="F68" s="190"/>
      <c r="G68" s="173"/>
      <c r="H68" s="173"/>
      <c r="I68" s="173"/>
      <c r="J68" s="173"/>
      <c r="K68" s="2"/>
      <c r="L68" s="2"/>
      <c r="M68" s="2"/>
      <c r="N68" s="2"/>
      <c r="O68" s="2"/>
      <c r="P68" s="2"/>
      <c r="Q68" s="2"/>
      <c r="R68" s="2"/>
    </row>
    <row r="69" spans="1:18" ht="11.25">
      <c r="A69" s="173" t="s">
        <v>162</v>
      </c>
      <c r="C69" s="173"/>
      <c r="D69" s="173"/>
      <c r="E69" s="173"/>
      <c r="F69" s="173"/>
      <c r="G69" s="173"/>
      <c r="H69" s="173"/>
      <c r="I69" s="173"/>
      <c r="J69" s="173"/>
      <c r="K69" s="2"/>
      <c r="L69" s="2"/>
      <c r="M69" s="2"/>
      <c r="N69" s="2"/>
      <c r="O69" s="2"/>
      <c r="P69" s="2"/>
      <c r="Q69" s="2"/>
      <c r="R69" s="2"/>
    </row>
    <row r="70" spans="1:18" ht="11.25">
      <c r="A70" s="173" t="s">
        <v>163</v>
      </c>
      <c r="C70" s="173"/>
      <c r="D70" s="173"/>
      <c r="E70" s="173"/>
      <c r="F70" s="173"/>
      <c r="G70" s="173"/>
      <c r="H70" s="173"/>
      <c r="I70" s="173"/>
      <c r="J70" s="173"/>
      <c r="K70" s="2"/>
      <c r="L70" s="2"/>
      <c r="M70" s="2"/>
      <c r="N70" s="2"/>
      <c r="O70" s="2"/>
      <c r="P70" s="2"/>
      <c r="Q70" s="2"/>
      <c r="R70" s="2"/>
    </row>
    <row r="71" spans="1:18" ht="12.75">
      <c r="A71" s="174"/>
      <c r="B71" s="175"/>
      <c r="C71" s="175"/>
      <c r="D71" s="176"/>
      <c r="E71" s="177"/>
      <c r="F71" s="172"/>
      <c r="G71" s="17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1.25">
      <c r="A72" s="13"/>
      <c r="B72" s="187" t="s">
        <v>177</v>
      </c>
      <c r="C72" s="187" t="s">
        <v>2</v>
      </c>
      <c r="D72" s="187" t="s">
        <v>166</v>
      </c>
      <c r="E72" s="188"/>
      <c r="F72" s="187" t="s">
        <v>165</v>
      </c>
      <c r="G72" s="13"/>
      <c r="H72" s="31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1.25">
      <c r="A73" s="13"/>
      <c r="B73" s="13"/>
      <c r="C73" s="13"/>
      <c r="D73" s="13"/>
      <c r="F73" s="13"/>
      <c r="G73" s="13"/>
      <c r="H73" s="31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1.25">
      <c r="A74" s="13">
        <v>1</v>
      </c>
      <c r="B74" s="13" t="s">
        <v>167</v>
      </c>
      <c r="C74" s="13">
        <v>100038</v>
      </c>
      <c r="D74" s="13"/>
      <c r="E74" s="13">
        <v>0</v>
      </c>
      <c r="F74" s="13" t="s">
        <v>174</v>
      </c>
      <c r="G74" s="13"/>
      <c r="H74" s="31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1.25">
      <c r="A75" s="13">
        <v>2</v>
      </c>
      <c r="B75" s="13" t="s">
        <v>168</v>
      </c>
      <c r="C75" s="13">
        <v>100006</v>
      </c>
      <c r="D75" s="13">
        <v>90000</v>
      </c>
      <c r="E75" s="13">
        <v>90000</v>
      </c>
      <c r="F75" s="13" t="s">
        <v>175</v>
      </c>
      <c r="G75" s="13"/>
      <c r="H75" s="31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1.25">
      <c r="A76" s="13">
        <v>3</v>
      </c>
      <c r="B76" s="13" t="s">
        <v>169</v>
      </c>
      <c r="C76" s="13">
        <v>990000</v>
      </c>
      <c r="D76" s="13">
        <v>250000</v>
      </c>
      <c r="E76" s="13">
        <v>250000</v>
      </c>
      <c r="F76" s="13" t="s">
        <v>175</v>
      </c>
      <c r="G76" s="13"/>
      <c r="H76" s="31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1.25">
      <c r="A77" s="13">
        <v>4</v>
      </c>
      <c r="B77" s="13" t="s">
        <v>170</v>
      </c>
      <c r="C77" s="13">
        <v>700001</v>
      </c>
      <c r="D77" s="13">
        <v>106000</v>
      </c>
      <c r="E77" s="13">
        <v>106000</v>
      </c>
      <c r="F77" s="13" t="s">
        <v>175</v>
      </c>
      <c r="G77" s="13"/>
      <c r="H77" s="31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1.25">
      <c r="A78" s="13">
        <v>5</v>
      </c>
      <c r="B78" s="13" t="s">
        <v>171</v>
      </c>
      <c r="C78" s="13">
        <v>350561</v>
      </c>
      <c r="D78" s="13">
        <v>45000</v>
      </c>
      <c r="E78" s="13">
        <v>45000</v>
      </c>
      <c r="F78" s="13" t="s">
        <v>175</v>
      </c>
      <c r="G78" s="13"/>
      <c r="H78" s="31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1.25">
      <c r="A79" s="13">
        <v>6</v>
      </c>
      <c r="B79" s="13" t="s">
        <v>172</v>
      </c>
      <c r="C79" s="13"/>
      <c r="D79" s="13"/>
      <c r="E79" s="13">
        <v>0</v>
      </c>
      <c r="F79" s="13" t="s">
        <v>174</v>
      </c>
      <c r="G79" s="13"/>
      <c r="H79" s="31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1.25">
      <c r="A80" s="13">
        <v>7</v>
      </c>
      <c r="B80" s="13" t="s">
        <v>173</v>
      </c>
      <c r="C80" s="13">
        <v>901000</v>
      </c>
      <c r="D80" s="13"/>
      <c r="E80" s="13">
        <v>0</v>
      </c>
      <c r="F80" s="13" t="s">
        <v>174</v>
      </c>
      <c r="G80" s="13"/>
      <c r="H80" s="31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3.5" thickBot="1">
      <c r="A81" s="13"/>
      <c r="B81" s="185" t="s">
        <v>164</v>
      </c>
      <c r="C81" s="185"/>
      <c r="D81" s="185">
        <f>SUM(D75:D80)</f>
        <v>491000</v>
      </c>
      <c r="E81" s="186">
        <v>491000</v>
      </c>
      <c r="F81" s="185"/>
      <c r="G81" s="13"/>
      <c r="H81" s="31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3.5" thickTop="1">
      <c r="A82" s="175"/>
      <c r="B82" s="175"/>
      <c r="D82" s="176"/>
      <c r="F82" s="177"/>
      <c r="G82" s="184"/>
      <c r="H82" s="31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175"/>
      <c r="B83" s="175"/>
      <c r="C83" s="179"/>
      <c r="D83" s="176"/>
      <c r="F83" s="177"/>
      <c r="G83" s="184"/>
      <c r="H83" s="31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180"/>
      <c r="B84" s="175"/>
      <c r="C84" s="180"/>
      <c r="D84" s="181"/>
      <c r="E84" s="182"/>
      <c r="F84" s="178"/>
      <c r="G84" s="184"/>
      <c r="H84" s="31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 ht="12.75">
      <c r="C85" s="175"/>
      <c r="D85" s="183"/>
      <c r="E85" s="175"/>
      <c r="F85" s="172"/>
      <c r="G85" s="17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12.75">
      <c r="C86" s="175"/>
      <c r="D86" s="183"/>
      <c r="E86" s="175"/>
      <c r="F86" s="172"/>
      <c r="G86" s="17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ht="12.75">
      <c r="C87" s="169"/>
      <c r="D87" s="170"/>
      <c r="E87" s="169"/>
      <c r="F87" s="14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3:18" ht="12.75">
      <c r="C88" s="169"/>
      <c r="D88" s="170"/>
      <c r="E88" s="169"/>
      <c r="F88" s="14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3:18" ht="12.75">
      <c r="C89" s="169"/>
      <c r="D89" s="170"/>
      <c r="E89" s="169"/>
      <c r="F89" s="14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3:18" ht="12.75">
      <c r="C90" s="168"/>
      <c r="D90" s="171"/>
      <c r="E90" s="168"/>
      <c r="F90" s="14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1.25">
      <c r="A91" s="2"/>
      <c r="B91" s="2"/>
      <c r="C91" s="2"/>
      <c r="D91" s="2"/>
      <c r="E91" s="2"/>
      <c r="F91" s="14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1.25">
      <c r="A92" s="2"/>
      <c r="B92" s="2"/>
      <c r="C92" s="2"/>
      <c r="D92" s="2"/>
      <c r="E92" s="2"/>
      <c r="F92" s="14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1.25">
      <c r="A93" s="2"/>
      <c r="B93" s="2"/>
      <c r="C93" s="2"/>
      <c r="D93" s="2"/>
      <c r="E93" s="2"/>
      <c r="F93" s="14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1.25">
      <c r="A94" s="2"/>
      <c r="B94" s="2"/>
      <c r="C94" s="2"/>
      <c r="D94" s="2"/>
      <c r="E94" s="2"/>
      <c r="F94" s="14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1.25">
      <c r="A95" s="2"/>
      <c r="B95" s="2"/>
      <c r="C95" s="2"/>
      <c r="D95" s="2"/>
      <c r="E95" s="2"/>
      <c r="F95" s="14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1.25">
      <c r="A96" s="2"/>
      <c r="B96" s="2"/>
      <c r="C96" s="2"/>
      <c r="D96" s="2"/>
      <c r="E96" s="2"/>
      <c r="F96" s="14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1.25">
      <c r="A97" s="2"/>
      <c r="B97" s="2"/>
      <c r="C97" s="2"/>
      <c r="D97" s="2"/>
      <c r="E97" s="2"/>
      <c r="F97" s="14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1.25">
      <c r="A98" s="2"/>
      <c r="B98" s="2"/>
      <c r="C98" s="2"/>
      <c r="D98" s="2"/>
      <c r="E98" s="2"/>
      <c r="F98" s="14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1.25">
      <c r="A99" s="2"/>
      <c r="B99" s="2"/>
      <c r="C99" s="2"/>
      <c r="D99" s="2"/>
      <c r="E99" s="2"/>
      <c r="F99" s="14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1.25">
      <c r="A100" s="2"/>
      <c r="B100" s="2"/>
      <c r="C100" s="2"/>
      <c r="D100" s="2"/>
      <c r="E100" s="2"/>
      <c r="F100" s="14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1.25">
      <c r="A101" s="2"/>
      <c r="B101" s="2"/>
      <c r="C101" s="2"/>
      <c r="D101" s="2"/>
      <c r="E101" s="2"/>
      <c r="F101" s="14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1.25">
      <c r="A102" s="2"/>
      <c r="B102" s="2"/>
      <c r="C102" s="2"/>
      <c r="D102" s="2"/>
      <c r="E102" s="2"/>
      <c r="F102" s="14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1.25">
      <c r="A103" s="2"/>
      <c r="B103" s="2"/>
      <c r="C103" s="2"/>
      <c r="D103" s="2"/>
      <c r="E103" s="2"/>
      <c r="F103" s="14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1.25">
      <c r="A104" s="2"/>
      <c r="B104" s="2"/>
      <c r="C104" s="2"/>
      <c r="D104" s="2"/>
      <c r="E104" s="2"/>
      <c r="F104" s="14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1.25">
      <c r="A105" s="2"/>
      <c r="B105" s="2"/>
      <c r="C105" s="2"/>
      <c r="D105" s="2"/>
      <c r="E105" s="2"/>
      <c r="F105" s="14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1.25">
      <c r="A106" s="2"/>
      <c r="B106" s="2"/>
      <c r="C106" s="2"/>
      <c r="D106" s="2"/>
      <c r="E106" s="2"/>
      <c r="F106" s="14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1.25">
      <c r="A107" s="2"/>
      <c r="B107" s="2"/>
      <c r="C107" s="2"/>
      <c r="D107" s="2"/>
      <c r="E107" s="2"/>
      <c r="F107" s="14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1.25">
      <c r="A108" s="2"/>
      <c r="B108" s="2"/>
      <c r="C108" s="2"/>
      <c r="D108" s="2"/>
      <c r="E108" s="2"/>
      <c r="F108" s="14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1.25">
      <c r="A109" s="2"/>
      <c r="B109" s="2"/>
      <c r="C109" s="2"/>
      <c r="D109" s="2"/>
      <c r="E109" s="2"/>
      <c r="F109" s="14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1.25">
      <c r="A110" s="2"/>
      <c r="B110" s="2"/>
      <c r="C110" s="2"/>
      <c r="D110" s="2"/>
      <c r="E110" s="2"/>
      <c r="F110" s="14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1.25">
      <c r="A111" s="2"/>
      <c r="B111" s="2"/>
      <c r="C111" s="2"/>
      <c r="D111" s="2"/>
      <c r="E111" s="2"/>
      <c r="F111" s="14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1.25">
      <c r="A112" s="2"/>
      <c r="B112" s="2"/>
      <c r="C112" s="2"/>
      <c r="D112" s="2"/>
      <c r="E112" s="2"/>
      <c r="F112" s="14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1.25">
      <c r="A113" s="2"/>
      <c r="B113" s="2"/>
      <c r="C113" s="2"/>
      <c r="D113" s="2"/>
      <c r="E113" s="2"/>
      <c r="F113" s="14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1.25">
      <c r="A114" s="2"/>
      <c r="B114" s="2"/>
      <c r="C114" s="2"/>
      <c r="D114" s="2"/>
      <c r="E114" s="2"/>
      <c r="F114" s="14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1.25">
      <c r="A115" s="2"/>
      <c r="B115" s="2"/>
      <c r="C115" s="2"/>
      <c r="D115" s="2"/>
      <c r="E115" s="2"/>
      <c r="F115" s="14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1.25">
      <c r="A116" s="2"/>
      <c r="B116" s="2"/>
      <c r="C116" s="2"/>
      <c r="D116" s="2"/>
      <c r="E116" s="2"/>
      <c r="F116" s="14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1.25">
      <c r="A117" s="2"/>
      <c r="B117" s="2"/>
      <c r="C117" s="2"/>
      <c r="D117" s="2"/>
      <c r="E117" s="2"/>
      <c r="F117" s="14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1.25">
      <c r="A118" s="2"/>
      <c r="B118" s="2"/>
      <c r="C118" s="2"/>
      <c r="D118" s="2"/>
      <c r="E118" s="2"/>
      <c r="F118" s="14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1.25">
      <c r="A119" s="2"/>
      <c r="B119" s="2"/>
      <c r="C119" s="2"/>
      <c r="D119" s="2"/>
      <c r="E119" s="2"/>
      <c r="F119" s="14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1.25">
      <c r="A120" s="2"/>
      <c r="B120" s="2"/>
      <c r="C120" s="2"/>
      <c r="D120" s="2"/>
      <c r="E120" s="2"/>
      <c r="F120" s="14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1.25">
      <c r="A121" s="2"/>
      <c r="B121" s="2"/>
      <c r="C121" s="2"/>
      <c r="D121" s="2"/>
      <c r="E121" s="2"/>
      <c r="F121" s="14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1.25">
      <c r="A122" s="2"/>
      <c r="B122" s="2"/>
      <c r="C122" s="2"/>
      <c r="D122" s="2"/>
      <c r="E122" s="2"/>
      <c r="F122" s="14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1.25">
      <c r="A123" s="2"/>
      <c r="B123" s="2"/>
      <c r="C123" s="2"/>
      <c r="D123" s="2"/>
      <c r="E123" s="2"/>
      <c r="F123" s="14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1.25">
      <c r="A124" s="2"/>
      <c r="B124" s="2"/>
      <c r="C124" s="2"/>
      <c r="D124" s="2"/>
      <c r="E124" s="2"/>
      <c r="F124" s="14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1.25">
      <c r="A125" s="2"/>
      <c r="B125" s="2"/>
      <c r="C125" s="2"/>
      <c r="D125" s="2"/>
      <c r="E125" s="2"/>
      <c r="F125" s="14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1.25">
      <c r="A126" s="2"/>
      <c r="B126" s="2"/>
      <c r="C126" s="2"/>
      <c r="D126" s="2"/>
      <c r="E126" s="2"/>
      <c r="F126" s="14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1.25">
      <c r="A127" s="2"/>
      <c r="B127" s="2"/>
      <c r="C127" s="2"/>
      <c r="D127" s="2"/>
      <c r="E127" s="2"/>
      <c r="F127" s="14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1.25">
      <c r="A128" s="2"/>
      <c r="B128" s="2"/>
      <c r="C128" s="2"/>
      <c r="D128" s="2"/>
      <c r="E128" s="2"/>
      <c r="F128" s="14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1.25">
      <c r="A129" s="2"/>
      <c r="B129" s="2"/>
      <c r="C129" s="2"/>
      <c r="D129" s="2"/>
      <c r="E129" s="2"/>
      <c r="F129" s="14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1.25">
      <c r="A130" s="2"/>
      <c r="B130" s="2"/>
      <c r="C130" s="2"/>
      <c r="D130" s="2"/>
      <c r="E130" s="2"/>
      <c r="F130" s="14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1.25">
      <c r="A131" s="2"/>
      <c r="B131" s="2"/>
      <c r="C131" s="2"/>
      <c r="D131" s="2"/>
      <c r="E131" s="2"/>
      <c r="F131" s="14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1.25">
      <c r="A132" s="2"/>
      <c r="B132" s="2"/>
      <c r="C132" s="2"/>
      <c r="D132" s="2"/>
      <c r="E132" s="2"/>
      <c r="F132" s="14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1.25">
      <c r="A133" s="2"/>
      <c r="B133" s="2"/>
      <c r="C133" s="2"/>
      <c r="D133" s="2"/>
      <c r="E133" s="2"/>
      <c r="F133" s="14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1.25">
      <c r="A134" s="2"/>
      <c r="B134" s="2"/>
      <c r="C134" s="2"/>
      <c r="D134" s="2"/>
      <c r="E134" s="2"/>
      <c r="F134" s="14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1.25">
      <c r="A135" s="2"/>
      <c r="B135" s="2"/>
      <c r="C135" s="2"/>
      <c r="D135" s="2"/>
      <c r="E135" s="2"/>
      <c r="F135" s="14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1.25">
      <c r="A136" s="2"/>
      <c r="B136" s="2"/>
      <c r="C136" s="2"/>
      <c r="D136" s="2"/>
      <c r="E136" s="2"/>
      <c r="F136" s="14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1.25">
      <c r="A137" s="2"/>
      <c r="B137" s="2"/>
      <c r="C137" s="2"/>
      <c r="D137" s="2"/>
      <c r="E137" s="2"/>
      <c r="F137" s="14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1.25">
      <c r="A138" s="2"/>
      <c r="B138" s="2"/>
      <c r="C138" s="2"/>
      <c r="D138" s="2"/>
      <c r="E138" s="2"/>
      <c r="F138" s="14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1.25">
      <c r="A139" s="2"/>
      <c r="B139" s="2"/>
      <c r="C139" s="2"/>
      <c r="D139" s="2"/>
      <c r="E139" s="2"/>
      <c r="F139" s="14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1.25">
      <c r="A140" s="2"/>
      <c r="B140" s="2"/>
      <c r="C140" s="2"/>
      <c r="D140" s="2"/>
      <c r="E140" s="2"/>
      <c r="F140" s="14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1.25">
      <c r="A141" s="2"/>
      <c r="B141" s="2"/>
      <c r="C141" s="2"/>
      <c r="D141" s="2"/>
      <c r="E141" s="2"/>
      <c r="F141" s="14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1.25">
      <c r="A142" s="2"/>
      <c r="B142" s="2"/>
      <c r="C142" s="2"/>
      <c r="D142" s="2"/>
      <c r="E142" s="2"/>
      <c r="F142" s="14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1.25">
      <c r="A143" s="2"/>
      <c r="B143" s="2"/>
      <c r="C143" s="2"/>
      <c r="D143" s="2"/>
      <c r="E143" s="2"/>
      <c r="F143" s="14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1.25">
      <c r="A144" s="2"/>
      <c r="B144" s="2"/>
      <c r="C144" s="2"/>
      <c r="D144" s="2"/>
      <c r="E144" s="2"/>
      <c r="F144" s="14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1.25">
      <c r="A145" s="2"/>
      <c r="B145" s="2"/>
      <c r="C145" s="2"/>
      <c r="D145" s="2"/>
      <c r="E145" s="2"/>
      <c r="F145" s="14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1.25">
      <c r="A146" s="2"/>
      <c r="B146" s="2"/>
      <c r="C146" s="2"/>
      <c r="D146" s="2"/>
      <c r="E146" s="2"/>
      <c r="F146" s="14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1.25">
      <c r="A147" s="2"/>
      <c r="B147" s="2"/>
      <c r="C147" s="2"/>
      <c r="D147" s="2"/>
      <c r="E147" s="2"/>
      <c r="F147" s="14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1.25">
      <c r="A148" s="2"/>
      <c r="B148" s="2"/>
      <c r="C148" s="2"/>
      <c r="D148" s="2"/>
      <c r="E148" s="2"/>
      <c r="F148" s="14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1.25">
      <c r="A149" s="2"/>
      <c r="B149" s="2"/>
      <c r="C149" s="2"/>
      <c r="D149" s="2"/>
      <c r="E149" s="2"/>
      <c r="F149" s="14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1.25">
      <c r="A150" s="2"/>
      <c r="B150" s="2"/>
      <c r="C150" s="2"/>
      <c r="D150" s="2"/>
      <c r="E150" s="2"/>
      <c r="F150" s="14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1.25">
      <c r="A151" s="2"/>
      <c r="B151" s="2"/>
      <c r="C151" s="2"/>
      <c r="D151" s="2"/>
      <c r="E151" s="2"/>
      <c r="F151" s="14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1.25">
      <c r="A152" s="2"/>
      <c r="B152" s="2"/>
      <c r="C152" s="2"/>
      <c r="D152" s="2"/>
      <c r="E152" s="2"/>
      <c r="F152" s="14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1.25">
      <c r="A153" s="2"/>
      <c r="B153" s="2"/>
      <c r="C153" s="2"/>
      <c r="D153" s="2"/>
      <c r="E153" s="2"/>
      <c r="F153" s="14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1.25">
      <c r="A154" s="2"/>
      <c r="B154" s="2"/>
      <c r="C154" s="2"/>
      <c r="D154" s="2"/>
      <c r="E154" s="2"/>
      <c r="F154" s="14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1.25">
      <c r="A155" s="2"/>
      <c r="B155" s="2"/>
      <c r="C155" s="2"/>
      <c r="D155" s="2"/>
      <c r="E155" s="2"/>
      <c r="F155" s="14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1.25">
      <c r="A156" s="2"/>
      <c r="B156" s="2"/>
      <c r="C156" s="2"/>
      <c r="D156" s="2"/>
      <c r="E156" s="2"/>
      <c r="F156" s="14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1.25">
      <c r="A157" s="2"/>
      <c r="B157" s="2"/>
      <c r="C157" s="2"/>
      <c r="D157" s="2"/>
      <c r="E157" s="2"/>
      <c r="F157" s="14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1.25">
      <c r="A158" s="2"/>
      <c r="B158" s="2"/>
      <c r="C158" s="2"/>
      <c r="D158" s="2"/>
      <c r="E158" s="2"/>
      <c r="F158" s="14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1.25">
      <c r="A159" s="2"/>
      <c r="B159" s="2"/>
      <c r="C159" s="2"/>
      <c r="D159" s="2"/>
      <c r="E159" s="2"/>
      <c r="F159" s="14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1.25">
      <c r="A160" s="2"/>
      <c r="B160" s="2"/>
      <c r="C160" s="2"/>
      <c r="D160" s="2"/>
      <c r="E160" s="2"/>
      <c r="F160" s="14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1.25">
      <c r="A161" s="2"/>
      <c r="B161" s="2"/>
      <c r="C161" s="2"/>
      <c r="D161" s="2"/>
      <c r="E161" s="2"/>
      <c r="F161" s="14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1.25">
      <c r="A162" s="2"/>
      <c r="B162" s="2"/>
      <c r="C162" s="2"/>
      <c r="D162" s="2"/>
      <c r="E162" s="2"/>
      <c r="F162" s="14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1.25">
      <c r="A163" s="2"/>
      <c r="B163" s="2"/>
      <c r="C163" s="2"/>
      <c r="D163" s="2"/>
      <c r="E163" s="2"/>
      <c r="F163" s="14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1.25">
      <c r="A164" s="2"/>
      <c r="B164" s="2"/>
      <c r="C164" s="2"/>
      <c r="D164" s="2"/>
      <c r="E164" s="2"/>
      <c r="F164" s="14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1.25">
      <c r="A165" s="2"/>
      <c r="B165" s="2"/>
      <c r="C165" s="2"/>
      <c r="D165" s="2"/>
      <c r="E165" s="2"/>
      <c r="F165" s="14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1.25">
      <c r="A166" s="2"/>
      <c r="B166" s="2"/>
      <c r="C166" s="2"/>
      <c r="D166" s="2"/>
      <c r="E166" s="2"/>
      <c r="F166" s="14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1.25">
      <c r="A167" s="2"/>
      <c r="B167" s="2"/>
      <c r="C167" s="2"/>
      <c r="D167" s="2"/>
      <c r="E167" s="2"/>
      <c r="F167" s="14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1.25">
      <c r="A168" s="2"/>
      <c r="B168" s="2"/>
      <c r="C168" s="2"/>
      <c r="D168" s="2"/>
      <c r="E168" s="2"/>
      <c r="F168" s="14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1.25">
      <c r="A169" s="2"/>
      <c r="B169" s="2"/>
      <c r="C169" s="2"/>
      <c r="D169" s="2"/>
      <c r="E169" s="2"/>
      <c r="F169" s="14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1.25">
      <c r="A170" s="2"/>
      <c r="B170" s="2"/>
      <c r="C170" s="2"/>
      <c r="D170" s="2"/>
      <c r="E170" s="2"/>
      <c r="F170" s="14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1.25">
      <c r="A171" s="2"/>
      <c r="B171" s="2"/>
      <c r="C171" s="2"/>
      <c r="D171" s="2"/>
      <c r="E171" s="2"/>
      <c r="F171" s="14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1.25">
      <c r="A172" s="2"/>
      <c r="B172" s="2"/>
      <c r="C172" s="2"/>
      <c r="D172" s="2"/>
      <c r="E172" s="2"/>
      <c r="F172" s="14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1.25">
      <c r="A173" s="2"/>
      <c r="B173" s="2"/>
      <c r="C173" s="2"/>
      <c r="D173" s="2"/>
      <c r="E173" s="2"/>
      <c r="F173" s="14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1.25">
      <c r="A174" s="2"/>
      <c r="B174" s="2"/>
      <c r="C174" s="2"/>
      <c r="D174" s="2"/>
      <c r="E174" s="2"/>
      <c r="F174" s="14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1.25">
      <c r="A175" s="2"/>
      <c r="B175" s="2"/>
      <c r="C175" s="2"/>
      <c r="D175" s="2"/>
      <c r="E175" s="2"/>
      <c r="F175" s="14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1.25">
      <c r="A176" s="2"/>
      <c r="B176" s="2"/>
      <c r="C176" s="2"/>
      <c r="D176" s="2"/>
      <c r="E176" s="2"/>
      <c r="F176" s="14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1.25">
      <c r="A177" s="2"/>
      <c r="B177" s="2"/>
      <c r="C177" s="2"/>
      <c r="D177" s="2"/>
      <c r="E177" s="2"/>
      <c r="F177" s="14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1.25">
      <c r="A178" s="2"/>
      <c r="B178" s="2"/>
      <c r="C178" s="2"/>
      <c r="D178" s="2"/>
      <c r="E178" s="2"/>
      <c r="F178" s="14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1.25">
      <c r="A179" s="2"/>
      <c r="B179" s="2"/>
      <c r="C179" s="2"/>
      <c r="D179" s="2"/>
      <c r="E179" s="2"/>
      <c r="F179" s="14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1.25">
      <c r="A180" s="2"/>
      <c r="B180" s="2"/>
      <c r="C180" s="2"/>
      <c r="D180" s="2"/>
      <c r="E180" s="2"/>
      <c r="F180" s="14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1.25">
      <c r="A181" s="2"/>
      <c r="B181" s="2"/>
      <c r="C181" s="2"/>
      <c r="D181" s="2"/>
      <c r="E181" s="2"/>
      <c r="F181" s="14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1.25">
      <c r="A182" s="2"/>
      <c r="B182" s="2"/>
      <c r="C182" s="2"/>
      <c r="D182" s="2"/>
      <c r="E182" s="2"/>
      <c r="F182" s="14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1.25">
      <c r="A183" s="2"/>
      <c r="B183" s="2"/>
      <c r="C183" s="2"/>
      <c r="D183" s="2"/>
      <c r="E183" s="2"/>
      <c r="F183" s="14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1.25">
      <c r="A184" s="2"/>
      <c r="B184" s="2"/>
      <c r="C184" s="2"/>
      <c r="D184" s="2"/>
      <c r="E184" s="2"/>
      <c r="F184" s="14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1.25">
      <c r="A185" s="2"/>
      <c r="B185" s="2"/>
      <c r="C185" s="2"/>
      <c r="D185" s="2"/>
      <c r="E185" s="2"/>
      <c r="F185" s="14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1.25">
      <c r="A186" s="2"/>
      <c r="B186" s="2"/>
      <c r="C186" s="2"/>
      <c r="D186" s="2"/>
      <c r="E186" s="2"/>
      <c r="F186" s="14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1.25">
      <c r="A187" s="2"/>
      <c r="B187" s="2"/>
      <c r="C187" s="2"/>
      <c r="D187" s="2"/>
      <c r="E187" s="2"/>
      <c r="F187" s="14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1.25">
      <c r="A188" s="2"/>
      <c r="B188" s="2"/>
      <c r="C188" s="2"/>
      <c r="D188" s="2"/>
      <c r="E188" s="2"/>
      <c r="F188" s="14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1.25">
      <c r="A189" s="2"/>
      <c r="B189" s="2"/>
      <c r="C189" s="2"/>
      <c r="D189" s="2"/>
      <c r="E189" s="2"/>
      <c r="F189" s="14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1.25">
      <c r="A190" s="2"/>
      <c r="B190" s="2"/>
      <c r="C190" s="2"/>
      <c r="D190" s="2"/>
      <c r="E190" s="2"/>
      <c r="F190" s="14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1.25">
      <c r="A191" s="2"/>
      <c r="B191" s="2"/>
      <c r="C191" s="2"/>
      <c r="D191" s="2"/>
      <c r="E191" s="2"/>
      <c r="F191" s="14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1.25">
      <c r="A192" s="2"/>
      <c r="B192" s="2"/>
      <c r="C192" s="2"/>
      <c r="D192" s="2"/>
      <c r="E192" s="2"/>
      <c r="F192" s="14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1.25">
      <c r="A193" s="2"/>
      <c r="B193" s="2"/>
      <c r="C193" s="2"/>
      <c r="D193" s="2"/>
      <c r="E193" s="2"/>
      <c r="F193" s="14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1.25">
      <c r="A194" s="2"/>
      <c r="B194" s="2"/>
      <c r="C194" s="2"/>
      <c r="D194" s="2"/>
      <c r="E194" s="2"/>
      <c r="F194" s="14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1.25">
      <c r="A195" s="2"/>
      <c r="B195" s="2"/>
      <c r="C195" s="2"/>
      <c r="D195" s="2"/>
      <c r="E195" s="2"/>
      <c r="F195" s="14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1.25">
      <c r="A196" s="2"/>
      <c r="B196" s="2"/>
      <c r="C196" s="2"/>
      <c r="D196" s="2"/>
      <c r="E196" s="2"/>
      <c r="F196" s="14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1.25">
      <c r="A197" s="2"/>
      <c r="B197" s="2"/>
      <c r="C197" s="2"/>
      <c r="D197" s="2"/>
      <c r="E197" s="2"/>
      <c r="F197" s="14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1.25">
      <c r="A198" s="2"/>
      <c r="B198" s="2"/>
      <c r="C198" s="2"/>
      <c r="D198" s="2"/>
      <c r="E198" s="2"/>
      <c r="F198" s="14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1.25">
      <c r="A199" s="2"/>
      <c r="B199" s="2"/>
      <c r="C199" s="2"/>
      <c r="D199" s="2"/>
      <c r="E199" s="2"/>
      <c r="F199" s="14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1.25">
      <c r="A200" s="2"/>
      <c r="B200" s="2"/>
      <c r="C200" s="2"/>
      <c r="D200" s="2"/>
      <c r="E200" s="2"/>
      <c r="F200" s="14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1.25">
      <c r="A201" s="2"/>
      <c r="B201" s="2"/>
      <c r="C201" s="2"/>
      <c r="D201" s="2"/>
      <c r="E201" s="2"/>
      <c r="F201" s="14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1.25">
      <c r="A202" s="2"/>
      <c r="B202" s="2"/>
      <c r="C202" s="2"/>
      <c r="D202" s="2"/>
      <c r="E202" s="2"/>
      <c r="F202" s="14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1.25">
      <c r="A203" s="2"/>
      <c r="B203" s="2"/>
      <c r="C203" s="2"/>
      <c r="D203" s="2"/>
      <c r="E203" s="2"/>
      <c r="F203" s="14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1.25">
      <c r="A204" s="2"/>
      <c r="B204" s="2"/>
      <c r="C204" s="2"/>
      <c r="D204" s="2"/>
      <c r="E204" s="2"/>
      <c r="F204" s="14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1.25">
      <c r="A205" s="2"/>
      <c r="B205" s="2"/>
      <c r="C205" s="2"/>
      <c r="D205" s="2"/>
      <c r="E205" s="2"/>
      <c r="F205" s="14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1.25">
      <c r="A206" s="2"/>
      <c r="B206" s="2"/>
      <c r="C206" s="2"/>
      <c r="D206" s="2"/>
      <c r="E206" s="2"/>
      <c r="F206" s="14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1.25">
      <c r="A207" s="2"/>
      <c r="B207" s="2"/>
      <c r="C207" s="2"/>
      <c r="D207" s="2"/>
      <c r="E207" s="2"/>
      <c r="F207" s="14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1.25">
      <c r="A208" s="2"/>
      <c r="B208" s="2"/>
      <c r="C208" s="2"/>
      <c r="D208" s="2"/>
      <c r="E208" s="2"/>
      <c r="F208" s="14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1.25">
      <c r="A209" s="2"/>
      <c r="B209" s="2"/>
      <c r="C209" s="2"/>
      <c r="D209" s="2"/>
      <c r="E209" s="2"/>
      <c r="F209" s="14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1.25">
      <c r="A210" s="2"/>
      <c r="B210" s="2"/>
      <c r="C210" s="2"/>
      <c r="D210" s="2"/>
      <c r="E210" s="2"/>
      <c r="F210" s="14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1.25">
      <c r="A211" s="2"/>
      <c r="B211" s="2"/>
      <c r="C211" s="2"/>
      <c r="D211" s="2"/>
      <c r="E211" s="2"/>
      <c r="F211" s="14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1.25">
      <c r="A212" s="2"/>
      <c r="B212" s="2"/>
      <c r="C212" s="2"/>
      <c r="D212" s="2"/>
      <c r="E212" s="2"/>
      <c r="F212" s="14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1.25">
      <c r="A213" s="2"/>
      <c r="B213" s="2"/>
      <c r="C213" s="2"/>
      <c r="D213" s="2"/>
      <c r="E213" s="2"/>
      <c r="F213" s="14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1.25">
      <c r="A214" s="2"/>
      <c r="B214" s="2"/>
      <c r="C214" s="2"/>
      <c r="D214" s="2"/>
      <c r="E214" s="2"/>
      <c r="F214" s="14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1.25">
      <c r="A215" s="2"/>
      <c r="B215" s="2"/>
      <c r="C215" s="2"/>
      <c r="D215" s="2"/>
      <c r="E215" s="2"/>
      <c r="F215" s="14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1.25">
      <c r="A216" s="2"/>
      <c r="B216" s="2"/>
      <c r="C216" s="2"/>
      <c r="D216" s="2"/>
      <c r="E216" s="2"/>
      <c r="F216" s="14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1.25">
      <c r="A217" s="2"/>
      <c r="B217" s="2"/>
      <c r="C217" s="2"/>
      <c r="D217" s="2"/>
      <c r="E217" s="2"/>
      <c r="F217" s="14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1.25">
      <c r="A218" s="2"/>
      <c r="B218" s="2"/>
      <c r="C218" s="2"/>
      <c r="D218" s="2"/>
      <c r="E218" s="2"/>
      <c r="F218" s="14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1.25">
      <c r="A219" s="2"/>
      <c r="B219" s="2"/>
      <c r="C219" s="2"/>
      <c r="D219" s="2"/>
      <c r="E219" s="2"/>
      <c r="F219" s="14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1.25">
      <c r="A220" s="2"/>
      <c r="B220" s="2"/>
      <c r="C220" s="2"/>
      <c r="D220" s="2"/>
      <c r="E220" s="2"/>
      <c r="F220" s="14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20.00390625" style="135" customWidth="1"/>
    <col min="2" max="2" width="13.7109375" style="0" customWidth="1"/>
    <col min="3" max="3" width="14.140625" style="0" customWidth="1"/>
    <col min="4" max="4" width="16.57421875" style="0" customWidth="1"/>
    <col min="5" max="5" width="13.00390625" style="0" customWidth="1"/>
    <col min="6" max="6" width="15.57421875" style="0" customWidth="1"/>
    <col min="7" max="7" width="14.7109375" style="0" customWidth="1"/>
    <col min="8" max="8" width="13.8515625" style="0" customWidth="1"/>
  </cols>
  <sheetData>
    <row r="1" spans="1:3" ht="12.75">
      <c r="A1" s="127" t="s">
        <v>134</v>
      </c>
      <c r="B1" s="123"/>
      <c r="C1" s="123"/>
    </row>
    <row r="2" spans="1:3" ht="13.5" thickBot="1">
      <c r="A2" s="128">
        <v>39447</v>
      </c>
      <c r="B2" s="123"/>
      <c r="C2" s="123"/>
    </row>
    <row r="3" spans="1:8" ht="12.75">
      <c r="A3" s="129"/>
      <c r="B3" s="102" t="s">
        <v>45</v>
      </c>
      <c r="C3" s="103" t="s">
        <v>57</v>
      </c>
      <c r="D3" s="125" t="s">
        <v>58</v>
      </c>
      <c r="E3" s="103" t="s">
        <v>116</v>
      </c>
      <c r="F3" s="126" t="s">
        <v>0</v>
      </c>
      <c r="G3" s="125" t="s">
        <v>117</v>
      </c>
      <c r="H3" s="104" t="s">
        <v>118</v>
      </c>
    </row>
    <row r="4" spans="1:8" ht="16.5" customHeight="1" thickBot="1">
      <c r="A4" s="130"/>
      <c r="B4" s="105" t="s">
        <v>119</v>
      </c>
      <c r="C4" s="106">
        <v>39447</v>
      </c>
      <c r="D4" s="106">
        <v>39447</v>
      </c>
      <c r="E4" s="107" t="s">
        <v>119</v>
      </c>
      <c r="F4" s="107" t="s">
        <v>139</v>
      </c>
      <c r="G4" s="106">
        <v>39447</v>
      </c>
      <c r="H4" s="108">
        <v>39447</v>
      </c>
    </row>
    <row r="5" spans="1:8" ht="12.75">
      <c r="A5" s="131" t="s">
        <v>59</v>
      </c>
      <c r="B5" s="109"/>
      <c r="C5" s="110"/>
      <c r="D5" s="110"/>
      <c r="E5" s="110"/>
      <c r="F5" s="124"/>
      <c r="G5" s="110"/>
      <c r="H5" s="111"/>
    </row>
    <row r="6" spans="1:13" ht="12.75">
      <c r="A6" s="132" t="s">
        <v>60</v>
      </c>
      <c r="B6" s="112">
        <v>-102733.06</v>
      </c>
      <c r="C6" s="113">
        <v>-102733.06</v>
      </c>
      <c r="D6" s="113">
        <v>-102733.06</v>
      </c>
      <c r="E6" s="113">
        <v>102733</v>
      </c>
      <c r="F6" s="113">
        <v>102733</v>
      </c>
      <c r="G6" s="113">
        <v>102733.06</v>
      </c>
      <c r="H6" s="114">
        <f>D6+G6</f>
        <v>0</v>
      </c>
      <c r="M6" s="136"/>
    </row>
    <row r="7" spans="1:8" ht="12.75">
      <c r="A7" s="132" t="s">
        <v>61</v>
      </c>
      <c r="B7" s="112">
        <v>-198920.2</v>
      </c>
      <c r="C7" s="113">
        <v>-198920.2</v>
      </c>
      <c r="D7" s="113">
        <v>-198920.2</v>
      </c>
      <c r="E7" s="113">
        <v>220486.65</v>
      </c>
      <c r="F7" s="113">
        <v>220486.65</v>
      </c>
      <c r="G7" s="113">
        <v>198920</v>
      </c>
      <c r="H7" s="114">
        <f aca="true" t="shared" si="0" ref="H7:H15">D7+G7</f>
        <v>-0.20000000001164153</v>
      </c>
    </row>
    <row r="8" spans="1:8" ht="12.75">
      <c r="A8" s="132" t="s">
        <v>62</v>
      </c>
      <c r="B8" s="112">
        <v>-939235.17</v>
      </c>
      <c r="C8" s="113">
        <v>-939235</v>
      </c>
      <c r="D8" s="113">
        <v>-965736</v>
      </c>
      <c r="E8" s="113">
        <v>780836.49</v>
      </c>
      <c r="F8" s="113">
        <v>780836</v>
      </c>
      <c r="G8" s="113">
        <v>661019</v>
      </c>
      <c r="H8" s="114">
        <f t="shared" si="0"/>
        <v>-304717</v>
      </c>
    </row>
    <row r="9" spans="1:8" ht="12.75">
      <c r="A9" s="132" t="s">
        <v>120</v>
      </c>
      <c r="B9" s="112">
        <v>0</v>
      </c>
      <c r="C9" s="113">
        <v>0</v>
      </c>
      <c r="D9" s="113">
        <v>0</v>
      </c>
      <c r="E9" s="113">
        <v>0</v>
      </c>
      <c r="F9" s="113">
        <v>0</v>
      </c>
      <c r="G9" s="113">
        <v>694</v>
      </c>
      <c r="H9" s="114">
        <f t="shared" si="0"/>
        <v>694</v>
      </c>
    </row>
    <row r="10" spans="1:8" ht="12.75">
      <c r="A10" s="132" t="s">
        <v>121</v>
      </c>
      <c r="B10" s="112">
        <v>0</v>
      </c>
      <c r="C10" s="113">
        <v>0</v>
      </c>
      <c r="D10" s="113">
        <v>-490232</v>
      </c>
      <c r="E10" s="113">
        <v>0</v>
      </c>
      <c r="F10" s="113">
        <v>0</v>
      </c>
      <c r="G10" s="113">
        <v>471244</v>
      </c>
      <c r="H10" s="114">
        <f t="shared" si="0"/>
        <v>-18988</v>
      </c>
    </row>
    <row r="11" spans="1:8" ht="12.75">
      <c r="A11" s="132" t="s">
        <v>63</v>
      </c>
      <c r="B11" s="115">
        <f aca="true" t="shared" si="1" ref="B11:H11">SUM(B6:B10)</f>
        <v>-1240888.4300000002</v>
      </c>
      <c r="C11" s="115">
        <f t="shared" si="1"/>
        <v>-1240888.26</v>
      </c>
      <c r="D11" s="115">
        <f t="shared" si="1"/>
        <v>-1757621.26</v>
      </c>
      <c r="E11" s="115">
        <f t="shared" si="1"/>
        <v>1104056.1400000001</v>
      </c>
      <c r="F11" s="115">
        <f t="shared" si="1"/>
        <v>1104055.65</v>
      </c>
      <c r="G11" s="115">
        <f t="shared" si="1"/>
        <v>1434610.06</v>
      </c>
      <c r="H11" s="115">
        <f t="shared" si="1"/>
        <v>-323011.2</v>
      </c>
    </row>
    <row r="12" spans="1:8" ht="12.75">
      <c r="A12" s="132" t="s">
        <v>64</v>
      </c>
      <c r="B12" s="112">
        <v>108903.67</v>
      </c>
      <c r="C12" s="113">
        <v>108903.67</v>
      </c>
      <c r="D12" s="113">
        <v>108903.67</v>
      </c>
      <c r="E12" s="113">
        <v>0</v>
      </c>
      <c r="F12" s="113">
        <v>0</v>
      </c>
      <c r="G12" s="113">
        <v>-108903.67</v>
      </c>
      <c r="H12" s="114">
        <f t="shared" si="0"/>
        <v>0</v>
      </c>
    </row>
    <row r="13" spans="1:8" ht="12.75">
      <c r="A13" s="132" t="s">
        <v>65</v>
      </c>
      <c r="B13" s="112">
        <v>-43540.47</v>
      </c>
      <c r="C13" s="113">
        <v>-43540.47</v>
      </c>
      <c r="D13" s="113">
        <v>-43540.47</v>
      </c>
      <c r="E13" s="113">
        <v>43540.08</v>
      </c>
      <c r="F13" s="113">
        <v>43540</v>
      </c>
      <c r="G13" s="113">
        <v>0</v>
      </c>
      <c r="H13" s="114">
        <f t="shared" si="0"/>
        <v>-43540.47</v>
      </c>
    </row>
    <row r="14" spans="1:8" ht="12.75">
      <c r="A14" s="132" t="s">
        <v>95</v>
      </c>
      <c r="B14" s="112">
        <v>-814442.16</v>
      </c>
      <c r="C14" s="113">
        <v>-814442</v>
      </c>
      <c r="D14" s="113">
        <v>-572442.16</v>
      </c>
      <c r="E14" s="113">
        <v>690293.05</v>
      </c>
      <c r="F14" s="113">
        <v>690293</v>
      </c>
      <c r="G14" s="113">
        <v>618502</v>
      </c>
      <c r="H14" s="114">
        <f t="shared" si="0"/>
        <v>46059.83999999997</v>
      </c>
    </row>
    <row r="15" spans="1:8" ht="12.75">
      <c r="A15" s="132" t="s">
        <v>122</v>
      </c>
      <c r="B15" s="112">
        <v>-761999.86</v>
      </c>
      <c r="C15" s="113">
        <v>-762000</v>
      </c>
      <c r="D15" s="113">
        <v>-493665.86</v>
      </c>
      <c r="E15" s="113">
        <v>817428.49</v>
      </c>
      <c r="F15" s="113">
        <v>817428</v>
      </c>
      <c r="G15" s="113">
        <v>42603</v>
      </c>
      <c r="H15" s="114">
        <f t="shared" si="0"/>
        <v>-451062.86</v>
      </c>
    </row>
    <row r="16" spans="1:8" ht="12.75">
      <c r="A16" s="132" t="s">
        <v>66</v>
      </c>
      <c r="B16" s="115">
        <f aca="true" t="shared" si="2" ref="B16:H16">SUM(B12:B15)</f>
        <v>-1511078.82</v>
      </c>
      <c r="C16" s="116">
        <f t="shared" si="2"/>
        <v>-1511078.8</v>
      </c>
      <c r="D16" s="116">
        <f t="shared" si="2"/>
        <v>-1000744.8200000001</v>
      </c>
      <c r="E16" s="116">
        <f t="shared" si="2"/>
        <v>1551261.62</v>
      </c>
      <c r="F16" s="116">
        <f t="shared" si="2"/>
        <v>1551261</v>
      </c>
      <c r="G16" s="116">
        <f t="shared" si="2"/>
        <v>552201.3300000001</v>
      </c>
      <c r="H16" s="117">
        <f t="shared" si="2"/>
        <v>-448543.49</v>
      </c>
    </row>
    <row r="17" spans="1:8" ht="12.75">
      <c r="A17" s="132" t="s">
        <v>67</v>
      </c>
      <c r="B17" s="112">
        <v>-159875</v>
      </c>
      <c r="C17" s="113">
        <v>-159875</v>
      </c>
      <c r="D17" s="113">
        <v>-159875</v>
      </c>
      <c r="E17" s="113">
        <v>0</v>
      </c>
      <c r="F17" s="113">
        <v>0</v>
      </c>
      <c r="G17" s="113">
        <v>12979</v>
      </c>
      <c r="H17" s="114">
        <f>D17+G17</f>
        <v>-146896</v>
      </c>
    </row>
    <row r="18" spans="1:8" ht="12.75">
      <c r="A18" s="132" t="s">
        <v>68</v>
      </c>
      <c r="B18" s="112">
        <v>-1900113.86</v>
      </c>
      <c r="C18" s="113">
        <v>-1900114</v>
      </c>
      <c r="D18" s="113">
        <v>-1853114</v>
      </c>
      <c r="E18" s="113">
        <v>895501.87</v>
      </c>
      <c r="F18" s="113">
        <v>895501.87</v>
      </c>
      <c r="G18" s="113">
        <v>888724</v>
      </c>
      <c r="H18" s="114">
        <f aca="true" t="shared" si="3" ref="H18:H56">D18+G18</f>
        <v>-964390</v>
      </c>
    </row>
    <row r="19" spans="1:8" ht="12.75">
      <c r="A19" s="132" t="s">
        <v>69</v>
      </c>
      <c r="B19" s="112">
        <v>77379.09</v>
      </c>
      <c r="C19" s="113">
        <v>77379.09</v>
      </c>
      <c r="D19" s="113">
        <v>77379.09</v>
      </c>
      <c r="E19" s="113">
        <v>0</v>
      </c>
      <c r="F19" s="113">
        <v>0</v>
      </c>
      <c r="G19" s="113">
        <v>0</v>
      </c>
      <c r="H19" s="114">
        <f t="shared" si="3"/>
        <v>77379.09</v>
      </c>
    </row>
    <row r="20" spans="1:8" ht="12.75">
      <c r="A20" s="132" t="s">
        <v>70</v>
      </c>
      <c r="B20" s="112">
        <v>-1002.31</v>
      </c>
      <c r="C20" s="113">
        <v>-1002.31</v>
      </c>
      <c r="D20" s="113">
        <v>-1002.31</v>
      </c>
      <c r="E20" s="113">
        <v>0</v>
      </c>
      <c r="F20" s="113">
        <v>0</v>
      </c>
      <c r="G20" s="113">
        <v>1002.31</v>
      </c>
      <c r="H20" s="114">
        <f t="shared" si="3"/>
        <v>0</v>
      </c>
    </row>
    <row r="21" spans="1:8" ht="12.75">
      <c r="A21" s="132" t="s">
        <v>71</v>
      </c>
      <c r="B21" s="112">
        <v>-15959817.43</v>
      </c>
      <c r="C21" s="113">
        <v>-15959817.43</v>
      </c>
      <c r="D21" s="113">
        <v>-13911487</v>
      </c>
      <c r="E21" s="113">
        <v>15254855.62</v>
      </c>
      <c r="F21" s="113">
        <v>15254855.62</v>
      </c>
      <c r="G21" s="113">
        <v>12145498</v>
      </c>
      <c r="H21" s="114">
        <f t="shared" si="3"/>
        <v>-1765989</v>
      </c>
    </row>
    <row r="22" spans="1:8" ht="12.75">
      <c r="A22" s="132" t="s">
        <v>123</v>
      </c>
      <c r="B22" s="112">
        <v>0</v>
      </c>
      <c r="C22" s="113">
        <v>0</v>
      </c>
      <c r="D22" s="113">
        <v>0</v>
      </c>
      <c r="E22" s="113">
        <v>0</v>
      </c>
      <c r="F22" s="113">
        <v>0</v>
      </c>
      <c r="G22" s="113"/>
      <c r="H22" s="114">
        <f t="shared" si="3"/>
        <v>0</v>
      </c>
    </row>
    <row r="23" spans="1:8" ht="12.75">
      <c r="A23" s="132" t="s">
        <v>72</v>
      </c>
      <c r="B23" s="112">
        <v>-2456512.25</v>
      </c>
      <c r="C23" s="113">
        <v>-2456512.25</v>
      </c>
      <c r="D23" s="113">
        <v>-2199771</v>
      </c>
      <c r="E23" s="113">
        <v>2000299</v>
      </c>
      <c r="F23" s="113">
        <v>2000299</v>
      </c>
      <c r="G23" s="113">
        <v>1590989</v>
      </c>
      <c r="H23" s="114">
        <f t="shared" si="3"/>
        <v>-608782</v>
      </c>
    </row>
    <row r="24" spans="1:8" ht="12.75">
      <c r="A24" s="132" t="s">
        <v>73</v>
      </c>
      <c r="B24" s="112">
        <v>-246999.62</v>
      </c>
      <c r="C24" s="113">
        <v>-246999.62</v>
      </c>
      <c r="D24" s="113">
        <v>-199397.62</v>
      </c>
      <c r="E24" s="113">
        <v>146921</v>
      </c>
      <c r="F24" s="113">
        <v>146921</v>
      </c>
      <c r="G24" s="113">
        <v>114030</v>
      </c>
      <c r="H24" s="114">
        <f t="shared" si="3"/>
        <v>-85367.62</v>
      </c>
    </row>
    <row r="25" spans="1:8" ht="12.75">
      <c r="A25" s="132" t="s">
        <v>124</v>
      </c>
      <c r="B25" s="112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112.88</v>
      </c>
      <c r="H25" s="114">
        <f t="shared" si="3"/>
        <v>112.88</v>
      </c>
    </row>
    <row r="26" spans="1:8" ht="12.75">
      <c r="A26" s="132" t="s">
        <v>74</v>
      </c>
      <c r="B26" s="112">
        <v>-780173.7</v>
      </c>
      <c r="C26" s="113">
        <v>-780173.7</v>
      </c>
      <c r="D26" s="113">
        <v>-780173.7</v>
      </c>
      <c r="E26" s="113">
        <v>700000</v>
      </c>
      <c r="F26" s="113">
        <v>700000</v>
      </c>
      <c r="G26" s="113">
        <v>575922</v>
      </c>
      <c r="H26" s="114">
        <f t="shared" si="3"/>
        <v>-204251.69999999995</v>
      </c>
    </row>
    <row r="27" spans="1:8" ht="12.75">
      <c r="A27" s="132" t="s">
        <v>75</v>
      </c>
      <c r="B27" s="112">
        <v>-30236.12</v>
      </c>
      <c r="C27" s="113">
        <v>-30236.12</v>
      </c>
      <c r="D27" s="113">
        <v>-30236.12</v>
      </c>
      <c r="E27" s="113">
        <v>0</v>
      </c>
      <c r="F27" s="113">
        <v>0</v>
      </c>
      <c r="G27" s="113">
        <v>22500</v>
      </c>
      <c r="H27" s="114">
        <f t="shared" si="3"/>
        <v>-7736.119999999999</v>
      </c>
    </row>
    <row r="28" spans="1:8" ht="12.75">
      <c r="A28" s="132" t="s">
        <v>76</v>
      </c>
      <c r="B28" s="112">
        <v>-2688824.86</v>
      </c>
      <c r="C28" s="113">
        <v>-2688825</v>
      </c>
      <c r="D28" s="113">
        <v>-2604550</v>
      </c>
      <c r="E28" s="113">
        <v>2682514.33</v>
      </c>
      <c r="F28" s="113">
        <v>2682514.33</v>
      </c>
      <c r="G28" s="113">
        <v>2249268</v>
      </c>
      <c r="H28" s="114">
        <f t="shared" si="3"/>
        <v>-355282</v>
      </c>
    </row>
    <row r="29" spans="1:8" ht="12.75">
      <c r="A29" s="132" t="s">
        <v>77</v>
      </c>
      <c r="B29" s="112">
        <v>-4298051.62</v>
      </c>
      <c r="C29" s="113">
        <v>-4298052</v>
      </c>
      <c r="D29" s="113">
        <v>-4669969</v>
      </c>
      <c r="E29" s="113">
        <v>4163215</v>
      </c>
      <c r="F29" s="113">
        <v>4163215</v>
      </c>
      <c r="G29" s="113">
        <v>4358461</v>
      </c>
      <c r="H29" s="114">
        <f t="shared" si="3"/>
        <v>-311508</v>
      </c>
    </row>
    <row r="30" spans="1:8" ht="12.75">
      <c r="A30" s="132" t="s">
        <v>78</v>
      </c>
      <c r="B30" s="112">
        <v>-4669271.86</v>
      </c>
      <c r="C30" s="113">
        <v>-4669272</v>
      </c>
      <c r="D30" s="113">
        <v>-4815987</v>
      </c>
      <c r="E30" s="113">
        <v>4672736.53</v>
      </c>
      <c r="F30" s="113">
        <v>4672736.53</v>
      </c>
      <c r="G30" s="113">
        <v>4053792</v>
      </c>
      <c r="H30" s="114">
        <f t="shared" si="3"/>
        <v>-762195</v>
      </c>
    </row>
    <row r="31" spans="1:8" ht="12.75">
      <c r="A31" s="132" t="s">
        <v>79</v>
      </c>
      <c r="B31" s="112">
        <v>29065.04</v>
      </c>
      <c r="C31" s="113">
        <v>29065.04</v>
      </c>
      <c r="D31" s="113">
        <v>29065.04</v>
      </c>
      <c r="E31" s="113">
        <v>0</v>
      </c>
      <c r="F31" s="113">
        <v>0</v>
      </c>
      <c r="G31" s="113">
        <v>-29065.04</v>
      </c>
      <c r="H31" s="114">
        <f t="shared" si="3"/>
        <v>0</v>
      </c>
    </row>
    <row r="32" spans="1:8" ht="12.75">
      <c r="A32" s="132" t="s">
        <v>80</v>
      </c>
      <c r="B32" s="112">
        <v>-10918769.6</v>
      </c>
      <c r="C32" s="113">
        <v>-10918770</v>
      </c>
      <c r="D32" s="113">
        <v>-10165756.6</v>
      </c>
      <c r="E32" s="113">
        <v>10106246.15</v>
      </c>
      <c r="F32" s="113">
        <v>10106246.15</v>
      </c>
      <c r="G32" s="113">
        <v>10166044</v>
      </c>
      <c r="H32" s="114">
        <f t="shared" si="3"/>
        <v>287.40000000037253</v>
      </c>
    </row>
    <row r="33" spans="1:8" ht="12.75">
      <c r="A33" s="132" t="s">
        <v>81</v>
      </c>
      <c r="B33" s="112">
        <v>-442952.63</v>
      </c>
      <c r="C33" s="113">
        <v>-442952.63</v>
      </c>
      <c r="D33" s="113">
        <v>-442952.63</v>
      </c>
      <c r="E33" s="113">
        <v>0</v>
      </c>
      <c r="F33" s="113">
        <v>0</v>
      </c>
      <c r="G33" s="113">
        <v>435622</v>
      </c>
      <c r="H33" s="114">
        <f t="shared" si="3"/>
        <v>-7330.630000000005</v>
      </c>
    </row>
    <row r="34" spans="1:8" ht="12.75">
      <c r="A34" s="132" t="s">
        <v>96</v>
      </c>
      <c r="B34" s="112">
        <v>-468607</v>
      </c>
      <c r="C34" s="113">
        <v>-468607</v>
      </c>
      <c r="D34" s="113">
        <v>-468607</v>
      </c>
      <c r="E34" s="113">
        <v>440004</v>
      </c>
      <c r="F34" s="113">
        <v>440004</v>
      </c>
      <c r="G34" s="113">
        <v>370309</v>
      </c>
      <c r="H34" s="114">
        <f t="shared" si="3"/>
        <v>-98298</v>
      </c>
    </row>
    <row r="35" spans="1:8" ht="12.75">
      <c r="A35" s="132" t="s">
        <v>97</v>
      </c>
      <c r="B35" s="112">
        <v>-4516799.23</v>
      </c>
      <c r="C35" s="113">
        <v>-4516799.23</v>
      </c>
      <c r="D35" s="113">
        <v>-4165144</v>
      </c>
      <c r="E35" s="113">
        <v>2953820.37</v>
      </c>
      <c r="F35" s="113">
        <v>2953820.37</v>
      </c>
      <c r="G35" s="113">
        <v>4038201</v>
      </c>
      <c r="H35" s="114">
        <f t="shared" si="3"/>
        <v>-126943</v>
      </c>
    </row>
    <row r="36" spans="1:8" ht="12.75">
      <c r="A36" s="132" t="s">
        <v>125</v>
      </c>
      <c r="B36" s="112">
        <v>-282595</v>
      </c>
      <c r="C36" s="113">
        <v>-282595</v>
      </c>
      <c r="D36" s="113">
        <v>-282595</v>
      </c>
      <c r="E36" s="113">
        <v>260679.3</v>
      </c>
      <c r="F36" s="113">
        <v>260679.3</v>
      </c>
      <c r="G36" s="113">
        <v>256537.88</v>
      </c>
      <c r="H36" s="114">
        <f t="shared" si="3"/>
        <v>-26057.119999999995</v>
      </c>
    </row>
    <row r="37" spans="1:8" ht="12.75">
      <c r="A37" s="132" t="s">
        <v>126</v>
      </c>
      <c r="B37" s="112">
        <v>0</v>
      </c>
      <c r="C37" s="113">
        <v>0</v>
      </c>
      <c r="D37" s="113">
        <v>0</v>
      </c>
      <c r="E37" s="113">
        <v>0</v>
      </c>
      <c r="F37" s="113">
        <v>0</v>
      </c>
      <c r="G37" s="113">
        <v>0</v>
      </c>
      <c r="H37" s="114">
        <f t="shared" si="3"/>
        <v>0</v>
      </c>
    </row>
    <row r="38" spans="1:8" ht="12.75">
      <c r="A38" s="132" t="s">
        <v>127</v>
      </c>
      <c r="B38" s="112">
        <v>0</v>
      </c>
      <c r="C38" s="113">
        <v>0</v>
      </c>
      <c r="D38" s="113">
        <v>-1077724</v>
      </c>
      <c r="E38" s="113">
        <v>0</v>
      </c>
      <c r="F38" s="113">
        <v>0</v>
      </c>
      <c r="G38" s="113">
        <v>424499</v>
      </c>
      <c r="H38" s="114">
        <f t="shared" si="3"/>
        <v>-653225</v>
      </c>
    </row>
    <row r="39" spans="1:8" ht="12.75">
      <c r="A39" s="132" t="s">
        <v>128</v>
      </c>
      <c r="B39" s="112">
        <v>0</v>
      </c>
      <c r="C39" s="113">
        <v>0</v>
      </c>
      <c r="D39" s="113">
        <v>-175916</v>
      </c>
      <c r="E39" s="113">
        <v>0</v>
      </c>
      <c r="F39" s="113">
        <v>0</v>
      </c>
      <c r="G39" s="113">
        <v>111741</v>
      </c>
      <c r="H39" s="114">
        <f t="shared" si="3"/>
        <v>-64175</v>
      </c>
    </row>
    <row r="40" spans="1:8" ht="12.75">
      <c r="A40" s="132" t="s">
        <v>129</v>
      </c>
      <c r="B40" s="112">
        <v>0</v>
      </c>
      <c r="C40" s="113">
        <v>0</v>
      </c>
      <c r="D40" s="113">
        <v>-6087000</v>
      </c>
      <c r="E40" s="113">
        <v>0</v>
      </c>
      <c r="F40" s="113">
        <v>0</v>
      </c>
      <c r="G40" s="113">
        <v>5302160</v>
      </c>
      <c r="H40" s="114">
        <f t="shared" si="3"/>
        <v>-784840</v>
      </c>
    </row>
    <row r="41" spans="1:8" ht="12.75">
      <c r="A41" s="132" t="s">
        <v>153</v>
      </c>
      <c r="B41" s="112"/>
      <c r="C41" s="113"/>
      <c r="D41" s="113">
        <v>-386310</v>
      </c>
      <c r="E41" s="113"/>
      <c r="F41" s="113"/>
      <c r="G41" s="113">
        <v>182970</v>
      </c>
      <c r="H41" s="114">
        <f t="shared" si="3"/>
        <v>-203340</v>
      </c>
    </row>
    <row r="42" spans="1:8" ht="12.75">
      <c r="A42" s="132" t="s">
        <v>154</v>
      </c>
      <c r="B42" s="112"/>
      <c r="C42" s="113"/>
      <c r="D42" s="113">
        <v>-1200000</v>
      </c>
      <c r="E42" s="113"/>
      <c r="F42" s="113"/>
      <c r="G42" s="113"/>
      <c r="H42" s="114">
        <f t="shared" si="3"/>
        <v>-1200000</v>
      </c>
    </row>
    <row r="43" spans="1:8" ht="12.75">
      <c r="A43" s="132" t="s">
        <v>98</v>
      </c>
      <c r="B43" s="112">
        <v>-917703.69</v>
      </c>
      <c r="C43" s="113">
        <v>-917704</v>
      </c>
      <c r="D43" s="113">
        <v>-853703.69</v>
      </c>
      <c r="E43" s="113">
        <v>583915.2</v>
      </c>
      <c r="F43" s="113">
        <v>583915.2</v>
      </c>
      <c r="G43" s="113">
        <v>858107</v>
      </c>
      <c r="H43" s="114">
        <f t="shared" si="3"/>
        <v>4403.310000000056</v>
      </c>
    </row>
    <row r="44" spans="1:8" ht="12.75">
      <c r="A44" s="132" t="s">
        <v>135</v>
      </c>
      <c r="B44" s="112"/>
      <c r="C44" s="113"/>
      <c r="D44" s="113">
        <v>-147030</v>
      </c>
      <c r="E44" s="113"/>
      <c r="F44" s="113"/>
      <c r="G44" s="113">
        <v>79204</v>
      </c>
      <c r="H44" s="114">
        <f t="shared" si="3"/>
        <v>-67826</v>
      </c>
    </row>
    <row r="45" spans="1:8" ht="12.75">
      <c r="A45" s="132" t="s">
        <v>155</v>
      </c>
      <c r="B45" s="112"/>
      <c r="C45" s="113"/>
      <c r="D45" s="113">
        <v>-400000</v>
      </c>
      <c r="E45" s="113"/>
      <c r="F45" s="113"/>
      <c r="G45" s="113">
        <v>505668</v>
      </c>
      <c r="H45" s="114">
        <f t="shared" si="3"/>
        <v>105668</v>
      </c>
    </row>
    <row r="46" spans="1:8" ht="12.75">
      <c r="A46" s="132" t="s">
        <v>82</v>
      </c>
      <c r="B46" s="112">
        <v>-147823.55</v>
      </c>
      <c r="C46" s="113">
        <v>-147823.55</v>
      </c>
      <c r="D46" s="113">
        <v>-147823.55</v>
      </c>
      <c r="E46" s="113">
        <v>0</v>
      </c>
      <c r="F46" s="113">
        <v>0</v>
      </c>
      <c r="G46" s="113">
        <v>18601</v>
      </c>
      <c r="H46" s="114">
        <f t="shared" si="3"/>
        <v>-129222.54999999999</v>
      </c>
    </row>
    <row r="47" spans="1:8" ht="12.75">
      <c r="A47" s="132" t="s">
        <v>83</v>
      </c>
      <c r="B47" s="115">
        <f aca="true" t="shared" si="4" ref="B47:H47">SUM(B17:B46)</f>
        <v>-50779685.2</v>
      </c>
      <c r="C47" s="116">
        <f t="shared" si="4"/>
        <v>-50779686.70999999</v>
      </c>
      <c r="D47" s="116">
        <f t="shared" si="4"/>
        <v>-57119681.089999996</v>
      </c>
      <c r="E47" s="116">
        <f t="shared" si="4"/>
        <v>44860708.37</v>
      </c>
      <c r="F47" s="116">
        <f t="shared" si="4"/>
        <v>44860708.37</v>
      </c>
      <c r="G47" s="116">
        <f t="shared" si="4"/>
        <v>48733877.03000001</v>
      </c>
      <c r="H47" s="117">
        <f t="shared" si="4"/>
        <v>-8385804.06</v>
      </c>
    </row>
    <row r="48" spans="1:8" ht="12.75">
      <c r="A48" s="132" t="s">
        <v>84</v>
      </c>
      <c r="B48" s="112">
        <v>-88481.38</v>
      </c>
      <c r="C48" s="113">
        <v>-88481.38</v>
      </c>
      <c r="D48" s="113">
        <v>-88481.38</v>
      </c>
      <c r="E48" s="113">
        <v>0</v>
      </c>
      <c r="F48" s="113">
        <v>0</v>
      </c>
      <c r="G48" s="113">
        <v>88481.38</v>
      </c>
      <c r="H48" s="114">
        <f t="shared" si="3"/>
        <v>0</v>
      </c>
    </row>
    <row r="49" spans="1:8" ht="12.75">
      <c r="A49" s="132" t="s">
        <v>136</v>
      </c>
      <c r="B49" s="112"/>
      <c r="C49" s="113"/>
      <c r="D49" s="113">
        <v>-43481</v>
      </c>
      <c r="E49" s="113"/>
      <c r="F49" s="113"/>
      <c r="G49" s="113"/>
      <c r="H49" s="114">
        <f t="shared" si="3"/>
        <v>-43481</v>
      </c>
    </row>
    <row r="50" spans="1:8" ht="12.75">
      <c r="A50" s="132" t="s">
        <v>137</v>
      </c>
      <c r="B50" s="112"/>
      <c r="C50" s="113"/>
      <c r="D50" s="113">
        <v>-452578</v>
      </c>
      <c r="E50" s="113"/>
      <c r="F50" s="113"/>
      <c r="G50" s="113">
        <v>144617</v>
      </c>
      <c r="H50" s="114">
        <f t="shared" si="3"/>
        <v>-307961</v>
      </c>
    </row>
    <row r="51" spans="1:8" ht="12.75">
      <c r="A51" s="132" t="s">
        <v>85</v>
      </c>
      <c r="B51" s="115">
        <f>SUM(B48:B50)</f>
        <v>-88481.38</v>
      </c>
      <c r="C51" s="115">
        <f aca="true" t="shared" si="5" ref="C51:H51">SUM(C48:C50)</f>
        <v>-88481.38</v>
      </c>
      <c r="D51" s="115">
        <f t="shared" si="5"/>
        <v>-584540.38</v>
      </c>
      <c r="E51" s="115">
        <f t="shared" si="5"/>
        <v>0</v>
      </c>
      <c r="F51" s="115">
        <f t="shared" si="5"/>
        <v>0</v>
      </c>
      <c r="G51" s="115">
        <f t="shared" si="5"/>
        <v>233098.38</v>
      </c>
      <c r="H51" s="115">
        <f t="shared" si="5"/>
        <v>-351442</v>
      </c>
    </row>
    <row r="52" spans="1:8" ht="12.75">
      <c r="A52" s="132" t="s">
        <v>130</v>
      </c>
      <c r="B52" s="112">
        <v>0</v>
      </c>
      <c r="C52" s="113">
        <v>0</v>
      </c>
      <c r="D52" s="113">
        <v>-100000</v>
      </c>
      <c r="E52" s="113">
        <v>0</v>
      </c>
      <c r="F52" s="113">
        <v>0</v>
      </c>
      <c r="G52" s="113">
        <v>128168</v>
      </c>
      <c r="H52" s="114">
        <f t="shared" si="3"/>
        <v>28168</v>
      </c>
    </row>
    <row r="53" spans="1:8" ht="12.75">
      <c r="A53" s="132" t="s">
        <v>131</v>
      </c>
      <c r="B53" s="115">
        <v>0</v>
      </c>
      <c r="C53" s="116">
        <v>0</v>
      </c>
      <c r="D53" s="116">
        <v>-100000</v>
      </c>
      <c r="E53" s="116">
        <v>0</v>
      </c>
      <c r="F53" s="118">
        <v>0</v>
      </c>
      <c r="G53" s="116">
        <f>SUM(G52)</f>
        <v>128168</v>
      </c>
      <c r="H53" s="117">
        <f>SUM(H52)</f>
        <v>28168</v>
      </c>
    </row>
    <row r="54" spans="1:8" ht="12.75">
      <c r="A54" s="132" t="s">
        <v>86</v>
      </c>
      <c r="B54" s="112">
        <v>-225000</v>
      </c>
      <c r="C54" s="113">
        <v>-225000</v>
      </c>
      <c r="D54" s="113">
        <v>-225000</v>
      </c>
      <c r="E54" s="113">
        <v>0</v>
      </c>
      <c r="F54" s="113">
        <v>0</v>
      </c>
      <c r="G54" s="113">
        <v>225000</v>
      </c>
      <c r="H54" s="114">
        <f t="shared" si="3"/>
        <v>0</v>
      </c>
    </row>
    <row r="55" spans="1:8" ht="12.75">
      <c r="A55" s="132" t="s">
        <v>87</v>
      </c>
      <c r="B55" s="112">
        <v>-925298.58</v>
      </c>
      <c r="C55" s="113">
        <v>-925298.58</v>
      </c>
      <c r="D55" s="113">
        <v>-425298.58</v>
      </c>
      <c r="E55" s="113">
        <v>407231.86</v>
      </c>
      <c r="F55" s="113">
        <v>407231.86</v>
      </c>
      <c r="G55" s="113">
        <v>548289</v>
      </c>
      <c r="H55" s="114">
        <f t="shared" si="3"/>
        <v>122990.41999999998</v>
      </c>
    </row>
    <row r="56" spans="1:8" ht="12.75">
      <c r="A56" s="132" t="s">
        <v>138</v>
      </c>
      <c r="B56" s="112"/>
      <c r="C56" s="113"/>
      <c r="D56" s="113">
        <v>-300000</v>
      </c>
      <c r="E56" s="113"/>
      <c r="F56" s="113"/>
      <c r="G56" s="113">
        <v>75000</v>
      </c>
      <c r="H56" s="114">
        <f t="shared" si="3"/>
        <v>-225000</v>
      </c>
    </row>
    <row r="57" spans="1:8" ht="12.75">
      <c r="A57" s="132" t="s">
        <v>88</v>
      </c>
      <c r="B57" s="115">
        <f>SUM(B53:B56)</f>
        <v>-1150298.58</v>
      </c>
      <c r="C57" s="115">
        <f aca="true" t="shared" si="6" ref="C57:H57">SUM(C53:C56)</f>
        <v>-1150298.58</v>
      </c>
      <c r="D57" s="115">
        <f t="shared" si="6"/>
        <v>-1050298.58</v>
      </c>
      <c r="E57" s="115">
        <f t="shared" si="6"/>
        <v>407231.86</v>
      </c>
      <c r="F57" s="115">
        <f t="shared" si="6"/>
        <v>407231.86</v>
      </c>
      <c r="G57" s="115">
        <f t="shared" si="6"/>
        <v>976457</v>
      </c>
      <c r="H57" s="115">
        <f t="shared" si="6"/>
        <v>-73841.58000000002</v>
      </c>
    </row>
    <row r="58" spans="1:8" ht="12.75">
      <c r="A58" s="132" t="s">
        <v>89</v>
      </c>
      <c r="B58" s="112">
        <v>-78613.67</v>
      </c>
      <c r="C58" s="113">
        <v>-78613.67</v>
      </c>
      <c r="D58" s="113">
        <v>-78613.67</v>
      </c>
      <c r="E58" s="113">
        <v>0</v>
      </c>
      <c r="F58" s="113">
        <v>0</v>
      </c>
      <c r="G58" s="113">
        <v>76005</v>
      </c>
      <c r="H58" s="114">
        <f>D58+G58</f>
        <v>-2608.6699999999983</v>
      </c>
    </row>
    <row r="59" spans="1:8" ht="12.75">
      <c r="A59" s="132" t="s">
        <v>90</v>
      </c>
      <c r="B59" s="115">
        <v>-78613.67</v>
      </c>
      <c r="C59" s="116">
        <f>SUM(C58)</f>
        <v>-78613.67</v>
      </c>
      <c r="D59" s="116">
        <v>-78613.67</v>
      </c>
      <c r="E59" s="116">
        <v>0</v>
      </c>
      <c r="F59" s="116">
        <f>SUM(F58)</f>
        <v>0</v>
      </c>
      <c r="G59" s="116">
        <f>SUM(G58)</f>
        <v>76005</v>
      </c>
      <c r="H59" s="117">
        <f>SUM(H58)</f>
        <v>-2608.6699999999983</v>
      </c>
    </row>
    <row r="60" spans="1:8" ht="12.75">
      <c r="A60" s="132" t="s">
        <v>91</v>
      </c>
      <c r="B60" s="112">
        <v>-273721.69</v>
      </c>
      <c r="C60" s="113">
        <v>-273721.69</v>
      </c>
      <c r="D60" s="113">
        <v>-273721.69</v>
      </c>
      <c r="E60" s="113">
        <v>618151</v>
      </c>
      <c r="F60" s="113">
        <v>618151</v>
      </c>
      <c r="G60" s="113">
        <v>288</v>
      </c>
      <c r="H60" s="114">
        <f>D60+G60</f>
        <v>-273433.69</v>
      </c>
    </row>
    <row r="61" spans="1:8" ht="12.75">
      <c r="A61" s="132" t="s">
        <v>132</v>
      </c>
      <c r="B61" s="112">
        <v>0</v>
      </c>
      <c r="C61" s="113">
        <v>0</v>
      </c>
      <c r="D61" s="113">
        <v>-190701</v>
      </c>
      <c r="E61" s="113">
        <v>0</v>
      </c>
      <c r="F61" s="119">
        <v>0</v>
      </c>
      <c r="G61" s="120">
        <v>54217</v>
      </c>
      <c r="H61" s="114">
        <f>D61+G61</f>
        <v>-136484</v>
      </c>
    </row>
    <row r="62" spans="1:8" ht="13.5" thickBot="1">
      <c r="A62" s="133" t="s">
        <v>92</v>
      </c>
      <c r="B62" s="121">
        <f>SUM(B60:B61)</f>
        <v>-273721.69</v>
      </c>
      <c r="C62" s="121">
        <f aca="true" t="shared" si="7" ref="C62:H62">SUM(C60:C61)</f>
        <v>-273721.69</v>
      </c>
      <c r="D62" s="121">
        <f t="shared" si="7"/>
        <v>-464422.69</v>
      </c>
      <c r="E62" s="121">
        <f t="shared" si="7"/>
        <v>618151</v>
      </c>
      <c r="F62" s="121">
        <f t="shared" si="7"/>
        <v>618151</v>
      </c>
      <c r="G62" s="121">
        <f t="shared" si="7"/>
        <v>54505</v>
      </c>
      <c r="H62" s="121">
        <f t="shared" si="7"/>
        <v>-409917.69</v>
      </c>
    </row>
    <row r="63" spans="1:8" ht="13.5" thickBot="1">
      <c r="A63" s="134" t="s">
        <v>133</v>
      </c>
      <c r="B63" s="122">
        <f aca="true" t="shared" si="8" ref="B63:H63">B11+B16+B47+B51+B57+B59+B62</f>
        <v>-55122767.77</v>
      </c>
      <c r="C63" s="122">
        <f t="shared" si="8"/>
        <v>-55122769.089999996</v>
      </c>
      <c r="D63" s="122">
        <f t="shared" si="8"/>
        <v>-62055922.489999995</v>
      </c>
      <c r="E63" s="122">
        <f t="shared" si="8"/>
        <v>48541408.989999995</v>
      </c>
      <c r="F63" s="122">
        <f t="shared" si="8"/>
        <v>48541407.879999995</v>
      </c>
      <c r="G63" s="122">
        <f t="shared" si="8"/>
        <v>52060753.80000001</v>
      </c>
      <c r="H63" s="122">
        <f t="shared" si="8"/>
        <v>-9995168.69</v>
      </c>
    </row>
    <row r="64" ht="13.5" thickBot="1">
      <c r="D64" s="137"/>
    </row>
    <row r="65" spans="1:4" ht="13.5" thickBot="1">
      <c r="A65" s="163" t="s">
        <v>156</v>
      </c>
      <c r="B65" t="s">
        <v>157</v>
      </c>
      <c r="D65" s="137"/>
    </row>
    <row r="66" spans="1:4" ht="13.5" thickBot="1">
      <c r="A66" s="163" t="s">
        <v>158</v>
      </c>
      <c r="B66" t="s">
        <v>159</v>
      </c>
      <c r="D66" s="137"/>
    </row>
    <row r="67" ht="13.5" thickBot="1">
      <c r="D67" s="137"/>
    </row>
    <row r="68" ht="13.5" thickBot="1">
      <c r="D68" s="137"/>
    </row>
    <row r="69" ht="13.5" thickBot="1">
      <c r="D69" s="13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evaij</dc:creator>
  <cp:keywords/>
  <dc:description/>
  <cp:lastModifiedBy>Teis Daniel Kjelling</cp:lastModifiedBy>
  <cp:lastPrinted>2008-01-24T14:53:59Z</cp:lastPrinted>
  <dcterms:created xsi:type="dcterms:W3CDTF">2006-05-19T06:13:55Z</dcterms:created>
  <dcterms:modified xsi:type="dcterms:W3CDTF">2008-04-09T10:25:24Z</dcterms:modified>
  <cp:category/>
  <cp:version/>
  <cp:contentType/>
  <cp:contentStatus/>
</cp:coreProperties>
</file>